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1\ST ZŠ Poděbradova\"/>
    </mc:Choice>
  </mc:AlternateContent>
  <bookViews>
    <workbookView xWindow="0" yWindow="0" windowWidth="0" windowHeight="0"/>
  </bookViews>
  <sheets>
    <sheet name="Rekapitulace stavby" sheetId="1" r:id="rId1"/>
    <sheet name="2021-019 - Oprava WC dív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'2021-019 - Oprava WC dívk...'!$C$130:$K$397</definedName>
    <definedName name="_xlnm.Print_Area" localSheetId="1">'2021-019 - Oprava WC dívk...'!$C$4:$J$76,'2021-019 - Oprava WC dívk...'!$C$82:$J$114,'2021-019 - Oprava WC dívk...'!$C$120:$J$397</definedName>
    <definedName name="_xlnm.Print_Titles" localSheetId="1">'2021-019 - Oprava WC dívk...'!$130:$130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97"/>
  <c r="BH397"/>
  <c r="BG397"/>
  <c r="BF397"/>
  <c r="T397"/>
  <c r="T396"/>
  <c r="R397"/>
  <c r="R396"/>
  <c r="P397"/>
  <c r="P396"/>
  <c r="BI395"/>
  <c r="BH395"/>
  <c r="BG395"/>
  <c r="BF395"/>
  <c r="T395"/>
  <c r="T394"/>
  <c r="T393"/>
  <c r="R395"/>
  <c r="R394"/>
  <c r="R393"/>
  <c r="P395"/>
  <c r="P394"/>
  <c r="P393"/>
  <c r="BI392"/>
  <c r="BH392"/>
  <c r="BG392"/>
  <c r="BF392"/>
  <c r="T392"/>
  <c r="R392"/>
  <c r="P392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37"/>
  <c r="BH337"/>
  <c r="BG337"/>
  <c r="BF337"/>
  <c r="T337"/>
  <c r="R337"/>
  <c r="P337"/>
  <c r="BI326"/>
  <c r="BH326"/>
  <c r="BG326"/>
  <c r="BF326"/>
  <c r="T326"/>
  <c r="R326"/>
  <c r="P32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2"/>
  <c r="BH192"/>
  <c r="BG192"/>
  <c r="BF192"/>
  <c r="T192"/>
  <c r="R192"/>
  <c r="P192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T147"/>
  <c r="R159"/>
  <c r="R147"/>
  <c r="P159"/>
  <c r="P147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J127"/>
  <c r="F127"/>
  <c r="F125"/>
  <c r="E123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374"/>
  <c r="J372"/>
  <c r="BK368"/>
  <c r="BK364"/>
  <c r="BK362"/>
  <c r="J358"/>
  <c r="BK356"/>
  <c r="J355"/>
  <c r="BK353"/>
  <c r="BK337"/>
  <c r="BK326"/>
  <c r="J315"/>
  <c r="J312"/>
  <c r="BK310"/>
  <c r="BK307"/>
  <c r="J306"/>
  <c r="BK301"/>
  <c r="BK299"/>
  <c r="J287"/>
  <c r="J285"/>
  <c r="BK284"/>
  <c r="J281"/>
  <c r="J279"/>
  <c r="J278"/>
  <c r="J276"/>
  <c r="BK273"/>
  <c r="J269"/>
  <c r="J267"/>
  <c r="BK266"/>
  <c r="J264"/>
  <c r="BK262"/>
  <c r="J261"/>
  <c r="BK254"/>
  <c r="BK248"/>
  <c r="BK244"/>
  <c r="J242"/>
  <c r="BK240"/>
  <c r="J238"/>
  <c r="J237"/>
  <c r="BK236"/>
  <c r="BK234"/>
  <c r="J232"/>
  <c r="BK231"/>
  <c r="BK230"/>
  <c r="BK229"/>
  <c r="J227"/>
  <c r="BK225"/>
  <c r="J223"/>
  <c r="J221"/>
  <c r="J220"/>
  <c r="J219"/>
  <c r="BK216"/>
  <c r="J213"/>
  <c r="J211"/>
  <c r="BK208"/>
  <c r="J206"/>
  <c r="J204"/>
  <c r="BK192"/>
  <c r="BK179"/>
  <c r="BK171"/>
  <c r="BK162"/>
  <c r="BK159"/>
  <c r="J143"/>
  <c r="BK138"/>
  <c r="J136"/>
  <c r="J397"/>
  <c r="BK395"/>
  <c r="J392"/>
  <c r="BK372"/>
  <c r="J368"/>
  <c r="J364"/>
  <c r="BK361"/>
  <c r="BK358"/>
  <c r="J356"/>
  <c r="J351"/>
  <c r="BK349"/>
  <c r="J348"/>
  <c r="J337"/>
  <c r="J326"/>
  <c r="BK315"/>
  <c r="BK314"/>
  <c r="BK312"/>
  <c r="J310"/>
  <c r="J307"/>
  <c r="BK306"/>
  <c r="J301"/>
  <c r="BK298"/>
  <c r="BK281"/>
  <c r="BK279"/>
  <c r="J272"/>
  <c r="J265"/>
  <c r="J263"/>
  <c r="J262"/>
  <c r="BK258"/>
  <c r="J254"/>
  <c r="J248"/>
  <c r="J246"/>
  <c r="J245"/>
  <c r="J244"/>
  <c r="BK243"/>
  <c r="BK242"/>
  <c r="BK238"/>
  <c r="BK237"/>
  <c r="J236"/>
  <c r="J234"/>
  <c r="J233"/>
  <c r="BK397"/>
  <c r="J395"/>
  <c r="BK392"/>
  <c r="BK374"/>
  <c r="J362"/>
  <c r="J361"/>
  <c r="BK355"/>
  <c r="J353"/>
  <c r="BK351"/>
  <c r="J349"/>
  <c r="BK348"/>
  <c r="J314"/>
  <c r="J299"/>
  <c r="J298"/>
  <c r="BK287"/>
  <c r="BK285"/>
  <c r="J284"/>
  <c r="BK278"/>
  <c r="BK276"/>
  <c r="J273"/>
  <c r="BK272"/>
  <c r="BK269"/>
  <c r="BK267"/>
  <c r="J266"/>
  <c r="BK265"/>
  <c r="BK264"/>
  <c r="BK263"/>
  <c r="BK261"/>
  <c r="J258"/>
  <c r="BK246"/>
  <c r="BK245"/>
  <c r="J243"/>
  <c r="J240"/>
  <c r="BK233"/>
  <c r="BK232"/>
  <c r="J231"/>
  <c r="J230"/>
  <c r="J229"/>
  <c r="BK227"/>
  <c r="J225"/>
  <c r="BK223"/>
  <c r="BK221"/>
  <c r="BK220"/>
  <c r="BK219"/>
  <c r="J216"/>
  <c r="BK213"/>
  <c r="BK211"/>
  <c r="BK209"/>
  <c r="J208"/>
  <c r="BK204"/>
  <c r="J203"/>
  <c r="J192"/>
  <c r="J181"/>
  <c r="J179"/>
  <c r="BK174"/>
  <c r="J171"/>
  <c r="J168"/>
  <c r="BK165"/>
  <c r="J159"/>
  <c r="BK148"/>
  <c r="BK143"/>
  <c r="J138"/>
  <c r="BK134"/>
  <c i="1" r="AS94"/>
  <c i="2" r="J209"/>
  <c r="BK206"/>
  <c r="BK203"/>
  <c r="BK181"/>
  <c r="J174"/>
  <c r="BK168"/>
  <c r="J165"/>
  <c r="J162"/>
  <c r="J148"/>
  <c r="BK136"/>
  <c r="J134"/>
  <c l="1" r="BK133"/>
  <c r="T133"/>
  <c r="P286"/>
  <c r="P133"/>
  <c r="P161"/>
  <c r="T161"/>
  <c r="P202"/>
  <c r="R202"/>
  <c r="BK218"/>
  <c r="R218"/>
  <c r="BK228"/>
  <c r="J228"/>
  <c r="J103"/>
  <c r="R228"/>
  <c r="BK235"/>
  <c r="J235"/>
  <c r="J104"/>
  <c r="P235"/>
  <c r="BK239"/>
  <c r="J239"/>
  <c r="J105"/>
  <c r="R239"/>
  <c r="BK247"/>
  <c r="J247"/>
  <c r="J106"/>
  <c r="R247"/>
  <c r="BK268"/>
  <c r="J268"/>
  <c r="J107"/>
  <c r="R268"/>
  <c r="BK286"/>
  <c r="J286"/>
  <c r="J108"/>
  <c r="R286"/>
  <c r="T286"/>
  <c r="BK350"/>
  <c r="J350"/>
  <c r="J109"/>
  <c r="P350"/>
  <c r="R350"/>
  <c r="T350"/>
  <c r="BK363"/>
  <c r="J363"/>
  <c r="J110"/>
  <c r="P363"/>
  <c r="R363"/>
  <c r="R133"/>
  <c r="BK161"/>
  <c r="J161"/>
  <c r="J98"/>
  <c r="R161"/>
  <c r="BK202"/>
  <c r="J202"/>
  <c r="J99"/>
  <c r="T202"/>
  <c r="P218"/>
  <c r="T218"/>
  <c r="P228"/>
  <c r="T228"/>
  <c r="R235"/>
  <c r="T235"/>
  <c r="P239"/>
  <c r="T239"/>
  <c r="P247"/>
  <c r="T247"/>
  <c r="P268"/>
  <c r="T268"/>
  <c r="T363"/>
  <c r="J125"/>
  <c r="F128"/>
  <c r="BE134"/>
  <c r="BE165"/>
  <c r="BE179"/>
  <c r="BE192"/>
  <c r="BE204"/>
  <c r="BE208"/>
  <c r="BE211"/>
  <c r="BE216"/>
  <c r="BE232"/>
  <c r="BE138"/>
  <c r="BE159"/>
  <c r="BE162"/>
  <c r="BE171"/>
  <c r="BE203"/>
  <c r="BE209"/>
  <c r="BE213"/>
  <c r="BE219"/>
  <c r="BE220"/>
  <c r="BE221"/>
  <c r="BE225"/>
  <c r="BE227"/>
  <c r="BE234"/>
  <c r="BE236"/>
  <c r="BE238"/>
  <c r="BE242"/>
  <c r="BE258"/>
  <c r="BE264"/>
  <c r="BE266"/>
  <c r="BE267"/>
  <c r="BE269"/>
  <c r="BE273"/>
  <c r="BE306"/>
  <c r="BE310"/>
  <c r="BE314"/>
  <c r="BE315"/>
  <c r="BE326"/>
  <c r="BE337"/>
  <c r="BE372"/>
  <c r="BE395"/>
  <c r="BE240"/>
  <c r="BE243"/>
  <c r="BE245"/>
  <c r="BE248"/>
  <c r="BE272"/>
  <c r="BE276"/>
  <c r="BE279"/>
  <c r="BE281"/>
  <c r="BE284"/>
  <c r="BE287"/>
  <c r="BE299"/>
  <c r="BE301"/>
  <c r="BE312"/>
  <c r="BE353"/>
  <c r="BE358"/>
  <c r="BE364"/>
  <c r="BE374"/>
  <c r="BE392"/>
  <c r="BE397"/>
  <c r="BK147"/>
  <c r="J147"/>
  <c r="J97"/>
  <c r="BK215"/>
  <c r="J215"/>
  <c r="J100"/>
  <c r="BE136"/>
  <c r="BE143"/>
  <c r="BE148"/>
  <c r="BE168"/>
  <c r="BE174"/>
  <c r="BE181"/>
  <c r="BE206"/>
  <c r="BE223"/>
  <c r="BE229"/>
  <c r="BE230"/>
  <c r="BE231"/>
  <c r="BE233"/>
  <c r="BE237"/>
  <c r="BE244"/>
  <c r="BE246"/>
  <c r="BE254"/>
  <c r="BE261"/>
  <c r="BE262"/>
  <c r="BE263"/>
  <c r="BE265"/>
  <c r="BE278"/>
  <c r="BE285"/>
  <c r="BE298"/>
  <c r="BE307"/>
  <c r="BE348"/>
  <c r="BE349"/>
  <c r="BE351"/>
  <c r="BE355"/>
  <c r="BE356"/>
  <c r="BE361"/>
  <c r="BE362"/>
  <c r="BE368"/>
  <c r="BK394"/>
  <c r="J394"/>
  <c r="J112"/>
  <c r="BK396"/>
  <c r="J396"/>
  <c r="J113"/>
  <c r="J32"/>
  <c i="1" r="AW95"/>
  <c i="2" r="F34"/>
  <c i="1" r="BC95"/>
  <c r="BC94"/>
  <c r="W32"/>
  <c i="2" r="F33"/>
  <c i="1" r="BB95"/>
  <c r="BB94"/>
  <c r="AX94"/>
  <c i="2" r="F35"/>
  <c i="1" r="BD95"/>
  <c r="BD94"/>
  <c r="W33"/>
  <c i="2" r="F32"/>
  <c i="1" r="BA95"/>
  <c r="BA94"/>
  <c r="AW94"/>
  <c r="AK30"/>
  <c i="2" l="1" r="T217"/>
  <c r="T132"/>
  <c r="T131"/>
  <c r="BK132"/>
  <c r="J132"/>
  <c r="J95"/>
  <c r="P217"/>
  <c r="R132"/>
  <c r="BK217"/>
  <c r="J217"/>
  <c r="J101"/>
  <c r="P132"/>
  <c r="P131"/>
  <c i="1" r="AU95"/>
  <c i="2" r="R217"/>
  <c r="J133"/>
  <c r="J96"/>
  <c r="J218"/>
  <c r="J102"/>
  <c r="BK393"/>
  <c r="J393"/>
  <c r="J111"/>
  <c i="1" r="AU94"/>
  <c r="W30"/>
  <c r="W31"/>
  <c r="AY94"/>
  <c i="2" r="J31"/>
  <c i="1" r="AV95"/>
  <c r="AT95"/>
  <c i="2" r="F31"/>
  <c i="1" r="AZ95"/>
  <c r="AZ94"/>
  <c r="W29"/>
  <c i="2" l="1" r="R131"/>
  <c r="BK131"/>
  <c r="J131"/>
  <c r="J94"/>
  <c i="1" r="AV94"/>
  <c r="AK29"/>
  <c i="2" l="1" r="J28"/>
  <c i="1" r="AG95"/>
  <c r="AN95"/>
  <c r="AT94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<sst xmlns="http://schemas.openxmlformats.org/spreadsheetml/2006/main">
  <si>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</si>
  <si>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</si>
  <si>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</si>
  <si>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</si>
  <si>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</si>
  <si>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{eadd083f-adbf-4964-87f0-7244d618c006}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</si>
  <si>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</si>
  <si>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</si>
  <si>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</si>
  <si>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</si>
  <si>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</si>
  <si>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</si>
  <si>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</si>
  <si>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</si>
  <si>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</si>
  <si>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</si>
  <si>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</si>
  <si>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</si>
  <si>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WC dívky - nová budova, ZŠ Poděbradova, Strakonice I</t>
  </si>
  <si>
    <t>KSO:</t>
  </si>
  <si>
    <t>CC-CZ:</t>
  </si>
  <si>
    <t>Místo:</t>
  </si>
  <si>
    <t>Strakonice</t>
  </si>
  <si>
    <t>Datum:</t>
  </si>
  <si>
    <t>16. 3. 2021</t>
  </si>
  <si>
    <t>Zadavatel:</t>
  </si>
  <si>
    <t>IČ:</t>
  </si>
  <si>
    <t>Město Strakonice</t>
  </si>
  <si>
    <t>DIČ:</t>
  </si>
  <si>
    <t>Uchazeč:</t>
  </si>
  <si>
    <t>Vyplň údaj</t>
  </si>
  <si>
    <t>Projektant:</t>
  </si>
  <si>
    <t xml:space="preserve">Ing. Ondrášek Karel </t>
  </si>
  <si>
    <t>True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</si>
  <si>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</si>
  <si>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</si>
  <si>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</si>
  <si>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</si>
  <si>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</si>
  <si>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</si>
  <si>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</si>
  <si>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</si>
  <si>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</si>
  <si>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</si>
  <si>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</si>
  <si>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</si>
  <si>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</si>
  <si>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</si>
  <si>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</si>
  <si>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</si>
  <si>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</si>
  <si>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</si>
  <si>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</si>
  <si>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</si>
  <si>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</si>
  <si>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</si>
  <si>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</si>
  <si>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</si>
  <si>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</si>
  <si>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</si>
  <si>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</si>
  <si>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</si>
  <si>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</si>
  <si>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</si>
  <si>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</si>
  <si>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</si>
  <si>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</si>
  <si>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</si>
  <si>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</si>
  <si>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</si>
  <si>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</si>
  <si>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</si>
  <si>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</si>
  <si>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</si>
  <si>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</si>
  <si>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</si>
  <si>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</si>
  <si>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</si>
  <si>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</si>
  <si>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</si>
  <si>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</si>
  <si>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</si>
  <si>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</si>
  <si>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</si>
  <si>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</si>
  <si>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</si>
  <si>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</si>
  <si>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</si>
  <si>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</si>
  <si>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</si>
  <si>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</si>
  <si>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</si>
  <si>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</si>
  <si>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</si>
  <si>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</si>
  <si>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</si>
  <si>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</si>
  <si>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</t>
  </si>
  <si>
    <t xml:space="preserve">    735 - Ústřední vytápění - otopná tělesa</t>
  </si>
  <si>
    <t xml:space="preserve">    740 - Elektromontáže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</si>
  <si>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</si>
  <si>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</si>
  <si>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</si>
  <si>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</si>
  <si>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</si>
  <si>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</si>
  <si>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</si>
  <si>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</si>
  <si>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</si>
  <si>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</si>
  <si>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</si>
  <si>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</si>
  <si>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</si>
  <si>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</si>
  <si>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</si>
  <si>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</si>
  <si>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</si>
  <si>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</si>
  <si>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</si>
  <si>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</si>
  <si>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</si>
  <si>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</si>
  <si>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</si>
  <si>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</si>
  <si>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</si>
  <si>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</si>
  <si>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</si>
  <si>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</si>
  <si>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340271011</t>
  </si>
  <si>
    <t>Zazdívka otvorů v příčkách nebo stěnách plochy do 1 m2 tvárnicemi pórobetonovými tl 75 mm</t>
  </si>
  <si>
    <t>m2</t>
  </si>
  <si>
    <t>4</t>
  </si>
  <si>
    <t>1386108799</t>
  </si>
  <si>
    <t>VV</t>
  </si>
  <si>
    <t>"Obezdění stoupaček" 0,4*1*3</t>
  </si>
  <si>
    <t>342272205</t>
  </si>
  <si>
    <t>Příčka z pórobetonových hladkých tvárnic na tenkovrstvou maltu tl 50 mm</t>
  </si>
  <si>
    <t>1955646647</t>
  </si>
  <si>
    <t>"Obezdení odpadních potrubí" (((0,15*2+0,3)+(0,05*2+0,25))*3,27)*2</t>
  </si>
  <si>
    <t>342291121</t>
  </si>
  <si>
    <t>Ukotvení příček k cihelným konstrukcím plochými kotvami</t>
  </si>
  <si>
    <t>m</t>
  </si>
  <si>
    <t>1762261407</t>
  </si>
  <si>
    <t>"Obezdení odpadních potrubí" (3,27*4)*2</t>
  </si>
  <si>
    <t>Obezdění stojanů WC</t>
  </si>
  <si>
    <t>"1.NP" 1,3*2</t>
  </si>
  <si>
    <t>"2 a 3.NP"1,3*2*5*2</t>
  </si>
  <si>
    <t>346272216</t>
  </si>
  <si>
    <t>Přizdívka z pórobetonových tvárnic tl 50 mm</t>
  </si>
  <si>
    <t>-560367210</t>
  </si>
  <si>
    <t>"1.NP" (0,8+0,2)*(1,3+0,1)</t>
  </si>
  <si>
    <t>"2 a 3.NP"(0,75*3+0,83+1,25+0,2)*(1,3+0,1)*2</t>
  </si>
  <si>
    <t>6</t>
  </si>
  <si>
    <t>Úpravy povrchů, podlahy a osazování výplní</t>
  </si>
  <si>
    <t>5</t>
  </si>
  <si>
    <t>612321111</t>
  </si>
  <si>
    <t>Vápenocementová omítka hrubá jednovrstvá zatřená vnitřních stěn nanášená ručně</t>
  </si>
  <si>
    <t>1049592234</t>
  </si>
  <si>
    <t>Pod nové obklady:</t>
  </si>
  <si>
    <t>"m.č.103" (1,97*2+(1,02+4,21)*2-(0,8+0,7*2)+0,14*2)*1,5</t>
  </si>
  <si>
    <t>"m.č.104" (1,97*2+1,83*2-0,7)*1,84</t>
  </si>
  <si>
    <t>"m.č.105" (0,95*2+2,78*2-0,7)*1,8</t>
  </si>
  <si>
    <t>"m.č.203" (7,38*2+1,97*2-(0,8)+0,15*2)*1,5+(-0,9+0,15*2)*(1,5-0,78)+(0,4+6,8)*0,5-0,7*2*5</t>
  </si>
  <si>
    <t>"m.č.204"(0,83*2+1,2*2-0,7)*2+(-0,9+0,15*2)*(2-0,78)</t>
  </si>
  <si>
    <t>"m.č.205, 206, 207" ((0,75*2+1,2*2-0,7)*2)*3</t>
  </si>
  <si>
    <t>"m.č.208" (1,2*2+2*2-0,7+0,1*2)*2</t>
  </si>
  <si>
    <t>"m.č.209" (1,2*2+1,7*2-0,8+0,2*2+0,15*2)*2</t>
  </si>
  <si>
    <t>"3.NP" 71,856</t>
  </si>
  <si>
    <t>612321141</t>
  </si>
  <si>
    <t>Vápenocementová omítka štuková dvouvrstvá vnitřních stěn nanášená ručně</t>
  </si>
  <si>
    <t>1318813825</t>
  </si>
  <si>
    <t>"Obezdění potrubí" ((0,2*2+0,3)+(0,1*2+0,25))*1,27*2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</si>
  <si>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</si>
  <si>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</si>
  <si>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</si>
  <si>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</si>
  <si>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</si>
  <si>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1077970242</t>
  </si>
  <si>
    <t>"Obklad potrubí m.č.210" 6,1*1,2</t>
  </si>
  <si>
    <t>"Nové obezdění poturbí" ((0,2*1,2+(0,3+1,2)*1,2+(0,2+1,2)*0,375)+(0,27+0,25+1,2)*1,2)*2</t>
  </si>
  <si>
    <t>8</t>
  </si>
  <si>
    <t>952901111</t>
  </si>
  <si>
    <t>Vyčištění budov bytové a občanské výstavby při výšce podlaží do 4 m</t>
  </si>
  <si>
    <t>8283899</t>
  </si>
  <si>
    <t>"1.NP" 6,7+3,47+2,64</t>
  </si>
  <si>
    <t>"2.a 3.NP" (13,4+0,83*1,2+0,75*1,2*3+2,4+2,17)*2</t>
  </si>
  <si>
    <t>965046111</t>
  </si>
  <si>
    <t>Broušení stávajících betonových podlah úběr do 3 mm</t>
  </si>
  <si>
    <t>35438533</t>
  </si>
  <si>
    <t>10</t>
  </si>
  <si>
    <t>965081213</t>
  </si>
  <si>
    <t>Bourání podlah z dlaždic keramických nebo xylolitových tl do 10 mm plochy přes 1 m2</t>
  </si>
  <si>
    <t>-1374956544</t>
  </si>
  <si>
    <t>11</t>
  </si>
  <si>
    <t>965081611</t>
  </si>
  <si>
    <t>Odsekání soklíků rovných</t>
  </si>
  <si>
    <t>-1078479916</t>
  </si>
  <si>
    <t>"m.č.103" (1,97*2+(1,02+4,21)*2+0,14*2-(0,8+0,7*2)-0,9)</t>
  </si>
  <si>
    <t>"m.č.203" (7,38*2+1,97*2-(0,8)+0,15*2-0,4-6,8)</t>
  </si>
  <si>
    <t>"3.NP" 11</t>
  </si>
  <si>
    <t>12</t>
  </si>
  <si>
    <t>971033521</t>
  </si>
  <si>
    <t>Vybourání otvorů ve zdivu cihelném pl do 1 m2 na MVC nebo MV tl do 100 mm</t>
  </si>
  <si>
    <t>-1757941597</t>
  </si>
  <si>
    <t>13</t>
  </si>
  <si>
    <t>978013191</t>
  </si>
  <si>
    <t>Otlučení (osekání) vnitřní vápenné nebo vápenocementové omítky stěn v rozsahu do 100 %</t>
  </si>
  <si>
    <t>556219802</t>
  </si>
  <si>
    <t>"m.č.103" (1,97*2+(1,02+4,21)*2-(0,8+0,7*2)+0,14*2-0,9)*1,5</t>
  </si>
  <si>
    <t>"m.č.104" 0</t>
  </si>
  <si>
    <t>"m.č.105" 0</t>
  </si>
  <si>
    <t>"m.č.203" (7,38*2+1,97*2-(0,8+0,4+6,8)+0,15*2)*1,5+(-0,9+0,15*2)*(1,5-0,78)</t>
  </si>
  <si>
    <t>"m.č.204" 0</t>
  </si>
  <si>
    <t>"m.č.205, 206, 207" 0</t>
  </si>
  <si>
    <t>"m.č.208" 0</t>
  </si>
  <si>
    <t>"m.č.209" 0</t>
  </si>
  <si>
    <t>"3.NP" 16,068</t>
  </si>
  <si>
    <t>14</t>
  </si>
  <si>
    <t>978059541</t>
  </si>
  <si>
    <t>Odsekání a odebrání obkladů stěn z vnitřních obkládaček plochy přes 1 m2</t>
  </si>
  <si>
    <t>-497310304</t>
  </si>
  <si>
    <t>"m.č.103" 0,9*1,5</t>
  </si>
  <si>
    <t>"m.č.203" (0,4+6,8)*2-0,7*2*5</t>
  </si>
  <si>
    <t>"m.č.208" (1,2*2+2*2-0,7)*2</t>
  </si>
  <si>
    <t>"m.č.209" (1,2*2+1,7*2-0,8+0,15*2)*2</t>
  </si>
  <si>
    <t>"3.NP" 54,588</t>
  </si>
  <si>
    <t>997</t>
  </si>
  <si>
    <t>Přesun sutě</t>
  </si>
  <si>
    <t>997013213</t>
  </si>
  <si>
    <t>Vnitrostaveništní doprava suti a vybouraných hmot pro budovy v do 12 m ručně</t>
  </si>
  <si>
    <t>t</t>
  </si>
  <si>
    <t>1705782990</t>
  </si>
  <si>
    <t>16</t>
  </si>
  <si>
    <t>997013311</t>
  </si>
  <si>
    <t>Montáž a demontáž shozu suti v do 10 m</t>
  </si>
  <si>
    <t>144878483</t>
  </si>
  <si>
    <t>7+3,5</t>
  </si>
  <si>
    <t>17</t>
  </si>
  <si>
    <t>997013321</t>
  </si>
  <si>
    <t>Příplatek k shozu suti v do 10 m za první a ZKD den použití</t>
  </si>
  <si>
    <t>1042943060</t>
  </si>
  <si>
    <t>10,5*5</t>
  </si>
  <si>
    <t>18</t>
  </si>
  <si>
    <t>997013501</t>
  </si>
  <si>
    <t>Odvoz suti a vybouraných hmot na skládku nebo meziskládku do 1 km se složením</t>
  </si>
  <si>
    <t>818896345</t>
  </si>
  <si>
    <t>19</t>
  </si>
  <si>
    <t>997013509</t>
  </si>
  <si>
    <t>Příplatek k odvozu suti a vybouraných hmot na skládku ZKD 1 km přes 1 km</t>
  </si>
  <si>
    <t>977447713</t>
  </si>
  <si>
    <t>14,284*3 'Přepočtené koeficientem množství</t>
  </si>
  <si>
    <t>20</t>
  </si>
  <si>
    <t>997013631</t>
  </si>
  <si>
    <t>Poplatek za uložení na skládce (skládkovné) stavebního odpadu směsného kód odpadu 17 09 04</t>
  </si>
  <si>
    <t>1991384157</t>
  </si>
  <si>
    <t>"Dveře" 0,288</t>
  </si>
  <si>
    <t>997013871</t>
  </si>
  <si>
    <t xml:space="preserve">Poplatek za uložení stavebního odpadu na recyklační skládce (skládkovné) směsného stavebního a demoličního kód odpadu  17 09 04</t>
  </si>
  <si>
    <t>-1824040723</t>
  </si>
  <si>
    <t>14,284-0,288</t>
  </si>
  <si>
    <t>998</t>
  </si>
  <si>
    <t>Přesun hmot</t>
  </si>
  <si>
    <t>22</t>
  </si>
  <si>
    <t>998018002</t>
  </si>
  <si>
    <t>Přesun hmot ruční pro budovy v do 12 m</t>
  </si>
  <si>
    <t>820695481</t>
  </si>
  <si>
    <t>PSV</t>
  </si>
  <si>
    <t>Práce a dodávky PSV</t>
  </si>
  <si>
    <t>721</t>
  </si>
  <si>
    <t>Zdravotechnika</t>
  </si>
  <si>
    <t>23</t>
  </si>
  <si>
    <t>7219-010</t>
  </si>
  <si>
    <t>Zdravotní instalace - viz. samostatný rozpočet</t>
  </si>
  <si>
    <t>kpl</t>
  </si>
  <si>
    <t>-413390931</t>
  </si>
  <si>
    <t>24</t>
  </si>
  <si>
    <t>7219-011</t>
  </si>
  <si>
    <t xml:space="preserve">Stavební výpomoce - sekání, hrubé začištění . . . </t>
  </si>
  <si>
    <t>Kč</t>
  </si>
  <si>
    <t>1250282914</t>
  </si>
  <si>
    <t>25</t>
  </si>
  <si>
    <t>7219-020</t>
  </si>
  <si>
    <t>Dodávka a montáž závěsné WC soupravy Orfeus - LARI CZ</t>
  </si>
  <si>
    <t>kus</t>
  </si>
  <si>
    <t>146200394</t>
  </si>
  <si>
    <t>9+2</t>
  </si>
  <si>
    <t>26</t>
  </si>
  <si>
    <t>7219-030</t>
  </si>
  <si>
    <t>Dodávka a montáž závsobníku WC papíru Medijumbo Plus 25 CS</t>
  </si>
  <si>
    <t>-332732829</t>
  </si>
  <si>
    <t>27</t>
  </si>
  <si>
    <t>7219-040</t>
  </si>
  <si>
    <t>Dodávka a montáž zásobníku mýdla Medigel 111 CS 1200 ml</t>
  </si>
  <si>
    <t>-1005679932</t>
  </si>
  <si>
    <t>2+7</t>
  </si>
  <si>
    <t>28</t>
  </si>
  <si>
    <t>7219-050</t>
  </si>
  <si>
    <t>Dodávka a montáž hygienického nástěného koše, 5l, 95x190x255mm</t>
  </si>
  <si>
    <t>-338607697</t>
  </si>
  <si>
    <t>735</t>
  </si>
  <si>
    <t>Ústřední vytápění - otopná tělesa</t>
  </si>
  <si>
    <t>29</t>
  </si>
  <si>
    <t>7359-010</t>
  </si>
  <si>
    <t>Odpojení a demontáž litinového radiátoru včetně souvisejícívh prací (čtyřčlánkové)</t>
  </si>
  <si>
    <t>ks</t>
  </si>
  <si>
    <t>-982671365</t>
  </si>
  <si>
    <t>30</t>
  </si>
  <si>
    <t>7359-020</t>
  </si>
  <si>
    <t>Odpojení a demontáž litinového radiátoru včetně souvisejícívh prací (šestičlánkové)</t>
  </si>
  <si>
    <t>1589128316</t>
  </si>
  <si>
    <t>31</t>
  </si>
  <si>
    <t>7359-030</t>
  </si>
  <si>
    <t>Odpojení a demontáž litinového radiátoru včetně souvisejícívh prací (devítičlánkové)</t>
  </si>
  <si>
    <t>605500365</t>
  </si>
  <si>
    <t>32</t>
  </si>
  <si>
    <t>7359-040</t>
  </si>
  <si>
    <t>Montáž a připojení litinového radiátoru včetně souvisejícívh prací (čtyřčlánkové)</t>
  </si>
  <si>
    <t>-1725147518</t>
  </si>
  <si>
    <t>33</t>
  </si>
  <si>
    <t>7359-050</t>
  </si>
  <si>
    <t>Montáž a připojení litinového radiátoru včetně souvisejícívh prací (šestičlánkové)</t>
  </si>
  <si>
    <t>1272481419</t>
  </si>
  <si>
    <t>34</t>
  </si>
  <si>
    <t>7359-060</t>
  </si>
  <si>
    <t>Montáž a připojení litinového radiátoru včetně souvisejícívh prací (devítičlánkové)</t>
  </si>
  <si>
    <t>437697395</t>
  </si>
  <si>
    <t>740</t>
  </si>
  <si>
    <t>Elektromontáže</t>
  </si>
  <si>
    <t>35</t>
  </si>
  <si>
    <t>7409-010</t>
  </si>
  <si>
    <t xml:space="preserve">Elektroinstalace včetně demontáží a stavebních výpomocí </t>
  </si>
  <si>
    <t>2029729779</t>
  </si>
  <si>
    <t>36</t>
  </si>
  <si>
    <t>7409-020</t>
  </si>
  <si>
    <t>Demontáž a zpětná montáž elektrického osoušeče rukou</t>
  </si>
  <si>
    <t>1342893709</t>
  </si>
  <si>
    <t>37</t>
  </si>
  <si>
    <t>7409-030</t>
  </si>
  <si>
    <t>Demontáž a zpětná montáž elektronického osvěžovače vzduchu</t>
  </si>
  <si>
    <t>736511469</t>
  </si>
  <si>
    <t>763</t>
  </si>
  <si>
    <t>Konstrukce suché výstavby</t>
  </si>
  <si>
    <t>38</t>
  </si>
  <si>
    <t>763131411</t>
  </si>
  <si>
    <t>SDK podhled desky 1xA 12,5 bez izolace dvouvrstvá spodní kce profil CD+UD</t>
  </si>
  <si>
    <t>-618440575</t>
  </si>
  <si>
    <t>"Obklad potrubí" 0,27*6,1</t>
  </si>
  <si>
    <t>39</t>
  </si>
  <si>
    <t>763131761</t>
  </si>
  <si>
    <t>Příplatek k SDK podhledu za plochu do 3 m2 jednotlivě</t>
  </si>
  <si>
    <t>-381176129</t>
  </si>
  <si>
    <t>40</t>
  </si>
  <si>
    <t>763132811</t>
  </si>
  <si>
    <t>Demontáž desek jednoduché opláštění SDK podhled</t>
  </si>
  <si>
    <t>1720006665</t>
  </si>
  <si>
    <t>41</t>
  </si>
  <si>
    <t>7639-010</t>
  </si>
  <si>
    <t>Příplatek na pracnost - napojení na stávající SDRK obklad</t>
  </si>
  <si>
    <t>hod</t>
  </si>
  <si>
    <t>-2010648934</t>
  </si>
  <si>
    <t>42</t>
  </si>
  <si>
    <t>998763302</t>
  </si>
  <si>
    <t>Přesun hmot tonážní pro sádrokartonové konstrukce v objektech v do 12 m</t>
  </si>
  <si>
    <t>508944053</t>
  </si>
  <si>
    <t>43</t>
  </si>
  <si>
    <t>998763381</t>
  </si>
  <si>
    <t>Příplatek k přesunu hmot tonážní 763 SDK prováděný bez použití mechanizace</t>
  </si>
  <si>
    <t>-1224596706</t>
  </si>
  <si>
    <t>766</t>
  </si>
  <si>
    <t>Konstrukce truhlářské</t>
  </si>
  <si>
    <t>44</t>
  </si>
  <si>
    <t>766660001</t>
  </si>
  <si>
    <t>Montáž dveřních křídel otvíravých jednokřídlových š do 0,8 m do ocelové zárubně</t>
  </si>
  <si>
    <t>1510764631</t>
  </si>
  <si>
    <t>"1.NP-700-obč.z." 1</t>
  </si>
  <si>
    <t>"1.NP-600-obč.z." 1</t>
  </si>
  <si>
    <t>"1.NP-600-WC.z." 1</t>
  </si>
  <si>
    <t>"2. a 3. NP-700-obč.z." 2+2</t>
  </si>
  <si>
    <t>"2.a 3.NP-600-WC.z." 10-5</t>
  </si>
  <si>
    <t>45</t>
  </si>
  <si>
    <t>M</t>
  </si>
  <si>
    <t>61162084</t>
  </si>
  <si>
    <t>dveře jednokřídlé dřevotřískové povrch laminátový plné 600x1970-2100mm</t>
  </si>
  <si>
    <t>664423977</t>
  </si>
  <si>
    <t>46</t>
  </si>
  <si>
    <t>61162085</t>
  </si>
  <si>
    <t>dveře jednokřídlé dřevotřískové povrch laminátový plné 700x1970-2100mm</t>
  </si>
  <si>
    <t>-639165503</t>
  </si>
  <si>
    <t>47</t>
  </si>
  <si>
    <t>766660729</t>
  </si>
  <si>
    <t>Montáž dveřního interiérového kování - štítku s klikou</t>
  </si>
  <si>
    <t>469586239</t>
  </si>
  <si>
    <t>48</t>
  </si>
  <si>
    <t>54914622</t>
  </si>
  <si>
    <t xml:space="preserve">kování dveřní vrchní klika včetně štítu a montážního materiálu </t>
  </si>
  <si>
    <t>1918182091</t>
  </si>
  <si>
    <t>49</t>
  </si>
  <si>
    <t>54914623</t>
  </si>
  <si>
    <t xml:space="preserve">kování dveřní vrchní klika včetně štítu a montážního materiálu, WC zámek </t>
  </si>
  <si>
    <t>-1848742998</t>
  </si>
  <si>
    <t>50</t>
  </si>
  <si>
    <t>766661848</t>
  </si>
  <si>
    <t>Demontáž interiérového zámku k opětovnému použití</t>
  </si>
  <si>
    <t>-1426025942</t>
  </si>
  <si>
    <t>51</t>
  </si>
  <si>
    <t>766691914</t>
  </si>
  <si>
    <t>Vyvěšení nebo zavěšení dřevěných křídel dveří pl do 2 m2</t>
  </si>
  <si>
    <t>-358712850</t>
  </si>
  <si>
    <t>52</t>
  </si>
  <si>
    <t>998766102</t>
  </si>
  <si>
    <t>Přesun hmot tonážní pro konstrukce truhlářské v objektech v do 12 m</t>
  </si>
  <si>
    <t>1919428641</t>
  </si>
  <si>
    <t>53</t>
  </si>
  <si>
    <t>998766181</t>
  </si>
  <si>
    <t>Příplatek k přesunu hmot tonážní 766 prováděný bez použití mechanizace</t>
  </si>
  <si>
    <t>707513657</t>
  </si>
  <si>
    <t>771</t>
  </si>
  <si>
    <t>Podlahy z dlaždic</t>
  </si>
  <si>
    <t>54</t>
  </si>
  <si>
    <t>771121011</t>
  </si>
  <si>
    <t>Nátěr penetrační na podlahu</t>
  </si>
  <si>
    <t>2016686685</t>
  </si>
  <si>
    <t>55</t>
  </si>
  <si>
    <t>771151014</t>
  </si>
  <si>
    <t>Samonivelační stěrka podlah pevnosti 20 MPa tl 10 mm</t>
  </si>
  <si>
    <t>-131624595</t>
  </si>
  <si>
    <t>56</t>
  </si>
  <si>
    <t>771161021</t>
  </si>
  <si>
    <t>Montáž profilu ukončujícího pro plynulý přechod (dlažby s kobercem apod.)</t>
  </si>
  <si>
    <t>-1903631221</t>
  </si>
  <si>
    <t>"1.NP" 0,7</t>
  </si>
  <si>
    <t>"2.a 3.NP" (0,7+0,7)*2</t>
  </si>
  <si>
    <t>57</t>
  </si>
  <si>
    <t>M-771-010</t>
  </si>
  <si>
    <t>kovová podlahová lišta, tvar T, z ušlechtilé oceli V2A</t>
  </si>
  <si>
    <t>53625720</t>
  </si>
  <si>
    <t>3,5*1,1</t>
  </si>
  <si>
    <t>58</t>
  </si>
  <si>
    <t>771574112</t>
  </si>
  <si>
    <t>Montáž podlah keramických hladkých lepených flexibilním lepidlem do 12 ks/ m2</t>
  </si>
  <si>
    <t>1241312928</t>
  </si>
  <si>
    <t>59</t>
  </si>
  <si>
    <t>59761434</t>
  </si>
  <si>
    <t>dlažba keramická slinutá hladká do interiéru i exteriéru pro vysoké mechanické namáhání přes 9 do 12ks/m2</t>
  </si>
  <si>
    <t>461393053</t>
  </si>
  <si>
    <t>56,142*1,1</t>
  </si>
  <si>
    <t>60</t>
  </si>
  <si>
    <t>771577111</t>
  </si>
  <si>
    <t>Příplatek k montáži podlah keramických lepených flexibilním lepidlem za plochu do 5 m2</t>
  </si>
  <si>
    <t>1654390944</t>
  </si>
  <si>
    <t>"1.NP" 3,47+2,64</t>
  </si>
  <si>
    <t>"2.a 3.NP" (0,83*1,2+0,75*1,2*3+2,4+2,17)*2</t>
  </si>
  <si>
    <t>61</t>
  </si>
  <si>
    <t>998771102</t>
  </si>
  <si>
    <t>Přesun hmot tonážní pro podlahy z dlaždic v objektech v do 12 m</t>
  </si>
  <si>
    <t>-597129424</t>
  </si>
  <si>
    <t>62</t>
  </si>
  <si>
    <t>998771181</t>
  </si>
  <si>
    <t>Příplatek k přesunu hmot tonážní 771 prováděný bez použití mechanizace</t>
  </si>
  <si>
    <t>1931348443</t>
  </si>
  <si>
    <t>781</t>
  </si>
  <si>
    <t>Dokončovací práce - obklady</t>
  </si>
  <si>
    <t>63</t>
  </si>
  <si>
    <t>781121011</t>
  </si>
  <si>
    <t>Nátěr penetrační na stěnu</t>
  </si>
  <si>
    <t>-700696693</t>
  </si>
  <si>
    <t>"m.č.104" (1,97*2+1,83*2-0,7)*1,8</t>
  </si>
  <si>
    <t>64</t>
  </si>
  <si>
    <t>781474113</t>
  </si>
  <si>
    <t>Montáž obkladů vnitřních keramických hladkých do 19 ks/m2 lepených flexibilním lepidlem</t>
  </si>
  <si>
    <t>1490438116</t>
  </si>
  <si>
    <t>65</t>
  </si>
  <si>
    <t>59761071</t>
  </si>
  <si>
    <t xml:space="preserve">obklad keramický hladký přes 12 do 19ks/m2 (RAKO TESS  400/200 mm)</t>
  </si>
  <si>
    <t>1840432221</t>
  </si>
  <si>
    <t>187,020*1,1</t>
  </si>
  <si>
    <t>66</t>
  </si>
  <si>
    <t>781477111</t>
  </si>
  <si>
    <t>Příplatek k montáži obkladů vnitřních keramických hladkých za plochu do 10 m2</t>
  </si>
  <si>
    <t>-1887596618</t>
  </si>
  <si>
    <t>"3.NP" 25,188</t>
  </si>
  <si>
    <t>67</t>
  </si>
  <si>
    <t>781477112</t>
  </si>
  <si>
    <t>Příplatek k montáži obkladů vnitřních keramických hladkých za omezený prostor</t>
  </si>
  <si>
    <t>-1339890352</t>
  </si>
  <si>
    <t>68</t>
  </si>
  <si>
    <t>781491021</t>
  </si>
  <si>
    <t>Montáž zrcadel plochy do 1 m2 lepených silikonovým tmelem na keramický obklad</t>
  </si>
  <si>
    <t>-73732688</t>
  </si>
  <si>
    <t>"Hygienické kabiny 2. a 3.NP" 0,5*0,6*2</t>
  </si>
  <si>
    <t>"Předsímě WC" 1,9*0,6*2+0,5*0,6</t>
  </si>
  <si>
    <t>69</t>
  </si>
  <si>
    <t>63465124</t>
  </si>
  <si>
    <t>zrcadlo nemontované čiré tl 4mm max rozměr 3210x2250mm</t>
  </si>
  <si>
    <t>1213398711</t>
  </si>
  <si>
    <t>3,18*1,1</t>
  </si>
  <si>
    <t>70</t>
  </si>
  <si>
    <t>781493611</t>
  </si>
  <si>
    <t>Montáž vanových plastových dvířek s rámem lepených</t>
  </si>
  <si>
    <t>1644787553</t>
  </si>
  <si>
    <t>"V obezdění stoupaček" 2</t>
  </si>
  <si>
    <t>71</t>
  </si>
  <si>
    <t>56245721</t>
  </si>
  <si>
    <t>dvířka vanová bílá 300x300mm</t>
  </si>
  <si>
    <t>1172243836</t>
  </si>
  <si>
    <t>72</t>
  </si>
  <si>
    <t>781494111</t>
  </si>
  <si>
    <t>Plastové profily rohové lepené flexibilním lepidlem</t>
  </si>
  <si>
    <t>1786593278</t>
  </si>
  <si>
    <t>"m.č.103" 1,5*10</t>
  </si>
  <si>
    <t>"m.č.104" 1,8*6+0,8+0,2</t>
  </si>
  <si>
    <t>"m.č.105" 1,8*4</t>
  </si>
  <si>
    <t>"m.č.203" 1,5*9+2*1+0,9+(1,5-0,78)*2</t>
  </si>
  <si>
    <t>"m.č.204"2*4+0,83</t>
  </si>
  <si>
    <t>"m.č.205, 206, 207" (2*4+0,75)*3</t>
  </si>
  <si>
    <t>"m.č.208" 2*(4+4)+0,2+1,25</t>
  </si>
  <si>
    <t>"m.č.209" 2*10</t>
  </si>
  <si>
    <t>"3.NP" 90,37</t>
  </si>
  <si>
    <t>73</t>
  </si>
  <si>
    <t>781494511</t>
  </si>
  <si>
    <t>Plastové profily ukončovací lepené flexibilním lepidlem</t>
  </si>
  <si>
    <t>-1962790921</t>
  </si>
  <si>
    <t>"m.č.103" (1,97*2+(1,02+4,21)*2-(0,8+0,7*2)+0,14*2)+1,5*2*3</t>
  </si>
  <si>
    <t>"m.č.104" (1,97*2+1,83*2-0,7)+1,8*2</t>
  </si>
  <si>
    <t>"m.č.105" (0,95*2+2,78*2-0,7)+1,8*2</t>
  </si>
  <si>
    <t>"m.č.203" (7,38*2+1,97*2-(0,8+0,7*5)+0,15*2)+0,15*2+0,5*2+2*6*2+(1,5-0,78)*2</t>
  </si>
  <si>
    <t>"m.č.204"(0,83*2+1,2*2-0,7)+0,15*2+(1,5-0,78)*2</t>
  </si>
  <si>
    <t>"m.č.205, 206, 207" (0,75*2+1,2*2-0,7+2*2)*3</t>
  </si>
  <si>
    <t>"m.č.208" (1,2*2+2*2-0,7+0,1*2)+2*2</t>
  </si>
  <si>
    <t>"m.č.209" (1,2*2+1,7*2-0,8+0,2*2+0,15*2)+2*2</t>
  </si>
  <si>
    <t>"3.NP" 87,74</t>
  </si>
  <si>
    <t>74</t>
  </si>
  <si>
    <t>781495115</t>
  </si>
  <si>
    <t>Spárování vnitřních obkladů silikonem</t>
  </si>
  <si>
    <t>267020661</t>
  </si>
  <si>
    <t>"m.č.103" (1,97*2+(1,02+4,21)*2+0,14*2-(0,8+0,7*2))</t>
  </si>
  <si>
    <t>"m.č.104" (1,97*2+1,83*2-0,7)</t>
  </si>
  <si>
    <t>"m.č.105" (0,95*2+2,78*2-0,7)</t>
  </si>
  <si>
    <t>"m.č.203" (7,38*2+1,97*2-(0,8+0,7*5)+0,15*2)</t>
  </si>
  <si>
    <t>"m.č.204"(0,83*2+1,2*2-0,7)</t>
  </si>
  <si>
    <t>"m.č.205, 206, 207" (0,75*2+1,2*2-0,7)*3</t>
  </si>
  <si>
    <t>"m.č.208" (1,2*2+2*2-0,7+0,1*2)</t>
  </si>
  <si>
    <t>"m.č.209" (1,2*2+1,7*2-0,8+0,2*2+0,15*2)</t>
  </si>
  <si>
    <t>"3.NP" 39,26</t>
  </si>
  <si>
    <t>75</t>
  </si>
  <si>
    <t>998781102</t>
  </si>
  <si>
    <t>Přesun hmot tonážní pro obklady keramické v objektech v do 12 m</t>
  </si>
  <si>
    <t>-1557455320</t>
  </si>
  <si>
    <t>76</t>
  </si>
  <si>
    <t>998781181</t>
  </si>
  <si>
    <t>Příplatek k přesunu hmot tonážní 781 prováděný bez použití mechanizace</t>
  </si>
  <si>
    <t>686939305</t>
  </si>
  <si>
    <t>783</t>
  </si>
  <si>
    <t>Dokončovací práce - nátěry</t>
  </si>
  <si>
    <t>77</t>
  </si>
  <si>
    <t>783306801</t>
  </si>
  <si>
    <t>Odstranění nátěru ze zámečnických konstrukcí obroušením</t>
  </si>
  <si>
    <t>160266582</t>
  </si>
  <si>
    <t>"Zárubně" ((0,7+2,02*2)*(1+2*2)+(0,6+2,02*2)*(2+5*2))*(0,1+0,05*2)</t>
  </si>
  <si>
    <t>78</t>
  </si>
  <si>
    <t>783315101</t>
  </si>
  <si>
    <t>Mezinátěr jednonásobný syntetický standardní zámečnických konstrukcí</t>
  </si>
  <si>
    <t>-1582114754</t>
  </si>
  <si>
    <t>79</t>
  </si>
  <si>
    <t>783317101</t>
  </si>
  <si>
    <t>Krycí jednonásobný syntetický standardní nátěr zámečnických konstrukcí</t>
  </si>
  <si>
    <t>700401640</t>
  </si>
  <si>
    <t>80</t>
  </si>
  <si>
    <t>783606821</t>
  </si>
  <si>
    <t>Odstranění nátěrů z litinových otopných těles obroušením</t>
  </si>
  <si>
    <t>-2077786955</t>
  </si>
  <si>
    <t>0,15*0,6*2*1,25*(4+6+9)</t>
  </si>
  <si>
    <t>81</t>
  </si>
  <si>
    <t>783606861</t>
  </si>
  <si>
    <t>Odstranění nátěrů z potrubí DN do 50 mm obroušením</t>
  </si>
  <si>
    <t>-820076198</t>
  </si>
  <si>
    <t>"Stoupací topení" (2,97+3,27*2)*2</t>
  </si>
  <si>
    <t>"Připojovací topení" (0,5*3)*2</t>
  </si>
  <si>
    <t>82</t>
  </si>
  <si>
    <t>783617147</t>
  </si>
  <si>
    <t>Krycí dvojnásobný syntetický nátěr litinových otopných těles</t>
  </si>
  <si>
    <t>916906075</t>
  </si>
  <si>
    <t>83</t>
  </si>
  <si>
    <t>783617611</t>
  </si>
  <si>
    <t>Krycí dvojnásobný syntetický nátěr potrubí DN do 50 mm</t>
  </si>
  <si>
    <t>-442499079</t>
  </si>
  <si>
    <t>784</t>
  </si>
  <si>
    <t>Dokončovací práce - malby a tapety</t>
  </si>
  <si>
    <t>84</t>
  </si>
  <si>
    <t>784171101</t>
  </si>
  <si>
    <t>Zakrytí vnitřních podlah včetně pozdějšího odkrytí</t>
  </si>
  <si>
    <t>317845763</t>
  </si>
  <si>
    <t>"Obklad potrubí m.č.210" 6,1*2</t>
  </si>
  <si>
    <t>85</t>
  </si>
  <si>
    <t>784171111</t>
  </si>
  <si>
    <t>Zakrytí vnitřních ploch stěn v místnostech výšky do 3,80 m</t>
  </si>
  <si>
    <t>1376834412</t>
  </si>
  <si>
    <t>"Obklady" 187,02</t>
  </si>
  <si>
    <t>"Okna dveře 1.NP" 0,8*2,02+0,7*2,02*4+0,9*0,9</t>
  </si>
  <si>
    <t>"Okna dveře 2.NP a 3.NP" (0,8*2,02*2+0,7*2,02*10+0,9*2,35*2)*2</t>
  </si>
  <si>
    <t>86</t>
  </si>
  <si>
    <t>58124844</t>
  </si>
  <si>
    <t>fólie pro malířské potřeby zakrývací tl 25µ 4x5m</t>
  </si>
  <si>
    <t>216229755</t>
  </si>
  <si>
    <t>(68,342+238,306)*1,1</t>
  </si>
  <si>
    <t>87</t>
  </si>
  <si>
    <t>784181101</t>
  </si>
  <si>
    <t>Základní akrylátová jednonásobná bezbarvá penetrace podkladu v místnostech výšky do 3,80 m</t>
  </si>
  <si>
    <t>524247620</t>
  </si>
  <si>
    <t>Omítky stěn nad obklady</t>
  </si>
  <si>
    <t>"m.č.103" (1,97*2-0,92+(4,21+1,02)*2)*(2,97-1,5)+(0,92)*(2,62-1,5)</t>
  </si>
  <si>
    <t>"m.č.104" (1,97*2+1,83)*(2,97-1,8)+1,83*(2,62-1,8)</t>
  </si>
  <si>
    <t>"m.č.105" (0,95+2,78*2)*(2,97-1,8)+0,95*(2,62-1,8)</t>
  </si>
  <si>
    <t>"m.č.203" (7,38*2+1,97*2-(0,4+6,8))*(3,27-1,5)+(0,4+6,8)*(3,27-2)</t>
  </si>
  <si>
    <t>"m.č.204"(0,83*2+1,2)*(3,27-2)+1,2*(2,5-2)</t>
  </si>
  <si>
    <t>"m.č.205, 206, 207" ((0,75*2)*(3,27-2)+(1,2*2)*(2,5-2))*3</t>
  </si>
  <si>
    <t>"m.č.208" (2*2+0,1*2)*(3,27-2)+(1,2*2)*(2,5-2)</t>
  </si>
  <si>
    <t>"m.č.209" (1,2+1,7*2+0,2*2)*(3,27-2)+1,2*(2,5-2)</t>
  </si>
  <si>
    <t>"m.č.303" (7,38*2+1,97*2-(0,4+6,8))*(3,27-1,5)+(0,4+6,8)*(3,27-2)</t>
  </si>
  <si>
    <t>"m.č.304"(0,83*2+1,2)*(3,27-2)+1,2*(2,7-2)</t>
  </si>
  <si>
    <t>"m.č.305, 306, 307" ((0,75*2)*(3,27-2)+(1,2*2)*(2,7-2))*3</t>
  </si>
  <si>
    <t>"m.č.308" (2*2+0,1*2)*(3,27-2)+(1,2*2)*(2,7-2)</t>
  </si>
  <si>
    <t>"m.č.309" (1,2+1,7*2+0,2*2)*(3,27-2)+1,2*(2,7-2)</t>
  </si>
  <si>
    <t>"Strop 1.NP" 6,7+3,47+2,64</t>
  </si>
  <si>
    <t>"Strop 2.a3. NP" (13,4+0,83*1,2+0,75*1,2*3+2,4+2,17)*2</t>
  </si>
  <si>
    <t>"Obklad potrubí m.č.210" (0,27+0,2)*6,1</t>
  </si>
  <si>
    <t>88</t>
  </si>
  <si>
    <t>784221101</t>
  </si>
  <si>
    <t>Dvojnásobné bílé malby ze směsí za sucha dobře otěruvzdorných v místnostech do 3,80 m</t>
  </si>
  <si>
    <t>366459556</t>
  </si>
  <si>
    <t>VRN</t>
  </si>
  <si>
    <t>Vedlejší rozpočtové náklady</t>
  </si>
  <si>
    <t>VRN3</t>
  </si>
  <si>
    <t>Zařízení staveniště</t>
  </si>
  <si>
    <t>89</t>
  </si>
  <si>
    <t>030001000</t>
  </si>
  <si>
    <t>%</t>
  </si>
  <si>
    <t>1024</t>
  </si>
  <si>
    <t>-1175560131</t>
  </si>
  <si>
    <t>VRN7</t>
  </si>
  <si>
    <t>Provozní vlivy</t>
  </si>
  <si>
    <t>90</t>
  </si>
  <si>
    <t>070001000</t>
  </si>
  <si>
    <t>-1588741216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</si>
</sst>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2021-019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WC dívky - nová budova, ZŠ Poděbradova, Strakonice 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Strakonice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16. 3. 2021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Strakonice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Ing. Ondrášek Karel 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Pavel Hrba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ROUND(AS95,0)</f>
        <v>0</v>
      </c>
      <c r="AT94" s="113">
        <f>ROUND(SUM(AV94:AW94),0)</f>
        <v>0</v>
      </c>
      <c r="AU94" s="114">
        <f>ROUND(AU95,5)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ROUND(AZ95,0)</f>
        <v>0</v>
      </c>
      <c r="BA94" s="113">
        <f>ROUND(BA95,0)</f>
        <v>0</v>
      </c>
      <c r="BB94" s="113">
        <f>ROUND(BB95,0)</f>
        <v>0</v>
      </c>
      <c r="BC94" s="113">
        <f>ROUND(BC95,0)</f>
        <v>0</v>
      </c>
      <c r="BD94" s="115">
        <f>ROUND(BD95,0)</f>
        <v>0</v>
      </c>
      <c r="BE94" s="6"/>
      <c r="BS94" s="116" t="s">
        <v>76</v>
      </c>
      <c r="BT94" s="116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7" t="s">
        <v>80</v>
      </c>
      <c r="B95" s="118"/>
      <c r="C95" s="119"/>
      <c r="D95" s="120" t="s">
        <v>15</v>
      </c>
      <c r="E95" s="120"/>
      <c r="F95" s="120"/>
      <c r="G95" s="120"/>
      <c r="H95" s="120"/>
      <c r="I95" s="121"/>
      <c r="J95" s="120" t="s">
        <v>18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'2021-019 - Oprava WC dívk...'!J28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ROUND(SUM(AV95:AW95),0)</f>
        <v>0</v>
      </c>
      <c r="AU95" s="127">
        <f>'2021-019 - Oprava WC dívk...'!P131</f>
        <v>0</v>
      </c>
      <c r="AV95" s="126">
        <f>'2021-019 - Oprava WC dívk...'!J31</f>
        <v>0</v>
      </c>
      <c r="AW95" s="126">
        <f>'2021-019 - Oprava WC dívk...'!J32</f>
        <v>0</v>
      </c>
      <c r="AX95" s="126">
        <f>'2021-019 - Oprava WC dívk...'!J33</f>
        <v>0</v>
      </c>
      <c r="AY95" s="126">
        <f>'2021-019 - Oprava WC dívk...'!J34</f>
        <v>0</v>
      </c>
      <c r="AZ95" s="126">
        <f>'2021-019 - Oprava WC dívk...'!F31</f>
        <v>0</v>
      </c>
      <c r="BA95" s="126">
        <f>'2021-019 - Oprava WC dívk...'!F32</f>
        <v>0</v>
      </c>
      <c r="BB95" s="126">
        <f>'2021-019 - Oprava WC dívk...'!F33</f>
        <v>0</v>
      </c>
      <c r="BC95" s="126">
        <f>'2021-019 - Oprava WC dívk...'!F34</f>
        <v>0</v>
      </c>
      <c r="BD95" s="128">
        <f>'2021-019 - Oprava WC dívk...'!F35</f>
        <v>0</v>
      </c>
      <c r="BE95" s="7"/>
      <c r="BT95" s="129" t="s">
        <v>8</v>
      </c>
      <c r="BU95" s="129" t="s">
        <v>82</v>
      </c>
      <c r="BV95" s="129" t="s">
        <v>78</v>
      </c>
      <c r="BW95" s="129" t="s">
        <v>5</v>
      </c>
      <c r="BX95" s="129" t="s">
        <v>79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Cy2uG/EEEWcqTWfduwjGB8rY+ZfmvBJLN832WoX86bLuOHkaOumjlci45ZrNOSdtl4twKFhQSUwNs89JU/sTGw==" hashValue="qK8IpfSkW6pY06aWrJaGA1RaxCBrt6XHSwnQaDV/MfB3uEw+qPxH2GJ6TG+eXOI2uv8EB3MePcMEOxdJqn66Ew==" algorithmName="SHA-512" password="F69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019 - Oprava WC dív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s="1" customFormat="1" ht="24.96" customHeight="1">
      <c r="B4" s="19"/>
      <c r="D4" s="132" t="s">
        <v>84</v>
      </c>
      <c r="L4" s="19"/>
      <c r="M4" s="133" t="s">
        <v>11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17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18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19</v>
      </c>
      <c r="E9" s="37"/>
      <c r="F9" s="136" t="s">
        <v>1</v>
      </c>
      <c r="G9" s="37"/>
      <c r="H9" s="37"/>
      <c r="I9" s="134" t="s">
        <v>20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21</v>
      </c>
      <c r="E10" s="37"/>
      <c r="F10" s="136" t="s">
        <v>22</v>
      </c>
      <c r="G10" s="37"/>
      <c r="H10" s="37"/>
      <c r="I10" s="134" t="s">
        <v>23</v>
      </c>
      <c r="J10" s="137" t="str">
        <f>'Rekapitulace stavby'!AN8</f>
        <v>16. 3. 2021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25</v>
      </c>
      <c r="E12" s="37"/>
      <c r="F12" s="37"/>
      <c r="G12" s="37"/>
      <c r="H12" s="37"/>
      <c r="I12" s="134" t="s">
        <v>26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29</v>
      </c>
      <c r="E15" s="37"/>
      <c r="F15" s="37"/>
      <c r="G15" s="37"/>
      <c r="H15" s="37"/>
      <c r="I15" s="134" t="s">
        <v>26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31</v>
      </c>
      <c r="E18" s="37"/>
      <c r="F18" s="37"/>
      <c r="G18" s="37"/>
      <c r="H18" s="37"/>
      <c r="I18" s="134" t="s">
        <v>26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32</v>
      </c>
      <c r="F19" s="37"/>
      <c r="G19" s="37"/>
      <c r="H19" s="37"/>
      <c r="I19" s="134" t="s">
        <v>28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34</v>
      </c>
      <c r="E21" s="37"/>
      <c r="F21" s="37"/>
      <c r="G21" s="37"/>
      <c r="H21" s="37"/>
      <c r="I21" s="134" t="s">
        <v>26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35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36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37</v>
      </c>
      <c r="E28" s="37"/>
      <c r="F28" s="37"/>
      <c r="G28" s="37"/>
      <c r="H28" s="37"/>
      <c r="I28" s="37"/>
      <c r="J28" s="144">
        <f>ROUND(J131, 0)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39</v>
      </c>
      <c r="G30" s="37"/>
      <c r="H30" s="37"/>
      <c r="I30" s="145" t="s">
        <v>38</v>
      </c>
      <c r="J30" s="145" t="s">
        <v>40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41</v>
      </c>
      <c r="E31" s="134" t="s">
        <v>42</v>
      </c>
      <c r="F31" s="147">
        <f>ROUND((SUM(BE131:BE397)),  0)</f>
        <v>0</v>
      </c>
      <c r="G31" s="37"/>
      <c r="H31" s="37"/>
      <c r="I31" s="148">
        <v>0.20999999999999999</v>
      </c>
      <c r="J31" s="147">
        <f>ROUND(((SUM(BE131:BE397))*I31),  0)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43</v>
      </c>
      <c r="F32" s="147">
        <f>ROUND((SUM(BF131:BF397)),  0)</f>
        <v>0</v>
      </c>
      <c r="G32" s="37"/>
      <c r="H32" s="37"/>
      <c r="I32" s="148">
        <v>0.14999999999999999</v>
      </c>
      <c r="J32" s="147">
        <f>ROUND(((SUM(BF131:BF397))*I32), 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44</v>
      </c>
      <c r="F33" s="147">
        <f>ROUND((SUM(BG131:BG397)),  0)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45</v>
      </c>
      <c r="F34" s="147">
        <f>ROUND((SUM(BH131:BH397)),  0)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46</v>
      </c>
      <c r="F35" s="147">
        <f>ROUND((SUM(BI131:BI397)),  0)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47</v>
      </c>
      <c r="E37" s="151"/>
      <c r="F37" s="151"/>
      <c r="G37" s="152" t="s">
        <v>48</v>
      </c>
      <c r="H37" s="153" t="s">
        <v>49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Oprava WC dívky - nová budova, ZŠ Poděbradova, Strakonice I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Strakonice</v>
      </c>
      <c r="G87" s="39"/>
      <c r="H87" s="39"/>
      <c r="I87" s="31" t="s">
        <v>23</v>
      </c>
      <c r="J87" s="78" t="str">
        <f>IF(J10="","",J10)</f>
        <v>16. 3. 2021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E13</f>
        <v>Město Strakonice</v>
      </c>
      <c r="G89" s="39"/>
      <c r="H89" s="39"/>
      <c r="I89" s="31" t="s">
        <v>31</v>
      </c>
      <c r="J89" s="35" t="str">
        <f>E19</f>
        <v xml:space="preserve">Ing. Ondrášek Karel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34</v>
      </c>
      <c r="J90" s="35" t="str">
        <f>E22</f>
        <v>Pavel Hrba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86</v>
      </c>
      <c r="D92" s="168"/>
      <c r="E92" s="168"/>
      <c r="F92" s="168"/>
      <c r="G92" s="168"/>
      <c r="H92" s="168"/>
      <c r="I92" s="168"/>
      <c r="J92" s="169" t="s">
        <v>87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88</v>
      </c>
      <c r="D94" s="39"/>
      <c r="E94" s="39"/>
      <c r="F94" s="39"/>
      <c r="G94" s="39"/>
      <c r="H94" s="39"/>
      <c r="I94" s="39"/>
      <c r="J94" s="109">
        <f>J131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89</v>
      </c>
    </row>
    <row r="95" s="9" customFormat="1" ht="24.96" customHeight="1">
      <c r="A95" s="9"/>
      <c r="B95" s="171"/>
      <c r="C95" s="172"/>
      <c r="D95" s="173" t="s">
        <v>90</v>
      </c>
      <c r="E95" s="174"/>
      <c r="F95" s="174"/>
      <c r="G95" s="174"/>
      <c r="H95" s="174"/>
      <c r="I95" s="174"/>
      <c r="J95" s="175">
        <f>J132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91</v>
      </c>
      <c r="E96" s="180"/>
      <c r="F96" s="180"/>
      <c r="G96" s="180"/>
      <c r="H96" s="180"/>
      <c r="I96" s="180"/>
      <c r="J96" s="181">
        <f>J133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92</v>
      </c>
      <c r="E97" s="180"/>
      <c r="F97" s="180"/>
      <c r="G97" s="180"/>
      <c r="H97" s="180"/>
      <c r="I97" s="180"/>
      <c r="J97" s="181">
        <f>J147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93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94</v>
      </c>
      <c r="E99" s="180"/>
      <c r="F99" s="180"/>
      <c r="G99" s="180"/>
      <c r="H99" s="180"/>
      <c r="I99" s="180"/>
      <c r="J99" s="181">
        <f>J202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95</v>
      </c>
      <c r="E100" s="180"/>
      <c r="F100" s="180"/>
      <c r="G100" s="180"/>
      <c r="H100" s="180"/>
      <c r="I100" s="180"/>
      <c r="J100" s="181">
        <f>J215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J217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97</v>
      </c>
      <c r="E102" s="180"/>
      <c r="F102" s="180"/>
      <c r="G102" s="180"/>
      <c r="H102" s="180"/>
      <c r="I102" s="180"/>
      <c r="J102" s="181">
        <f>J218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98</v>
      </c>
      <c r="E103" s="180"/>
      <c r="F103" s="180"/>
      <c r="G103" s="180"/>
      <c r="H103" s="180"/>
      <c r="I103" s="180"/>
      <c r="J103" s="181">
        <f>J228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99</v>
      </c>
      <c r="E104" s="180"/>
      <c r="F104" s="180"/>
      <c r="G104" s="180"/>
      <c r="H104" s="180"/>
      <c r="I104" s="180"/>
      <c r="J104" s="181">
        <f>J235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100</v>
      </c>
      <c r="E105" s="180"/>
      <c r="F105" s="180"/>
      <c r="G105" s="180"/>
      <c r="H105" s="180"/>
      <c r="I105" s="180"/>
      <c r="J105" s="181">
        <f>J239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101</v>
      </c>
      <c r="E106" s="180"/>
      <c r="F106" s="180"/>
      <c r="G106" s="180"/>
      <c r="H106" s="180"/>
      <c r="I106" s="180"/>
      <c r="J106" s="181">
        <f>J247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102</v>
      </c>
      <c r="E107" s="180"/>
      <c r="F107" s="180"/>
      <c r="G107" s="180"/>
      <c r="H107" s="180"/>
      <c r="I107" s="180"/>
      <c r="J107" s="181">
        <f>J268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103</v>
      </c>
      <c r="E108" s="180"/>
      <c r="F108" s="180"/>
      <c r="G108" s="180"/>
      <c r="H108" s="180"/>
      <c r="I108" s="180"/>
      <c r="J108" s="181">
        <f>J286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104</v>
      </c>
      <c r="E109" s="180"/>
      <c r="F109" s="180"/>
      <c r="G109" s="180"/>
      <c r="H109" s="180"/>
      <c r="I109" s="180"/>
      <c r="J109" s="181">
        <f>J350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105</v>
      </c>
      <c r="E110" s="180"/>
      <c r="F110" s="180"/>
      <c r="G110" s="180"/>
      <c r="H110" s="180"/>
      <c r="I110" s="180"/>
      <c r="J110" s="181">
        <f>J363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1"/>
      <c r="C111" s="172"/>
      <c r="D111" s="173" t="s">
        <v>106</v>
      </c>
      <c r="E111" s="174"/>
      <c r="F111" s="174"/>
      <c r="G111" s="174"/>
      <c r="H111" s="174"/>
      <c r="I111" s="174"/>
      <c r="J111" s="175">
        <f>J393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77"/>
      <c r="C112" s="178"/>
      <c r="D112" s="179" t="s">
        <v>107</v>
      </c>
      <c r="E112" s="180"/>
      <c r="F112" s="180"/>
      <c r="G112" s="180"/>
      <c r="H112" s="180"/>
      <c r="I112" s="180"/>
      <c r="J112" s="181">
        <f>J394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108</v>
      </c>
      <c r="E113" s="180"/>
      <c r="F113" s="180"/>
      <c r="G113" s="180"/>
      <c r="H113" s="180"/>
      <c r="I113" s="180"/>
      <c r="J113" s="181">
        <f>J396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109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17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30" customHeight="1">
      <c r="A123" s="37"/>
      <c r="B123" s="38"/>
      <c r="C123" s="39"/>
      <c r="D123" s="39"/>
      <c r="E123" s="75" t="str">
        <f>E7</f>
        <v>Oprava WC dívky - nová budova, ZŠ Poděbradova, Strakonice I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21</v>
      </c>
      <c r="D125" s="39"/>
      <c r="E125" s="39"/>
      <c r="F125" s="26" t="str">
        <f>F10</f>
        <v>Strakonice</v>
      </c>
      <c r="G125" s="39"/>
      <c r="H125" s="39"/>
      <c r="I125" s="31" t="s">
        <v>23</v>
      </c>
      <c r="J125" s="78" t="str">
        <f>IF(J10="","",J10)</f>
        <v>16. 3. 2021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25</v>
      </c>
      <c r="D127" s="39"/>
      <c r="E127" s="39"/>
      <c r="F127" s="26" t="str">
        <f>E13</f>
        <v>Město Strakonice</v>
      </c>
      <c r="G127" s="39"/>
      <c r="H127" s="39"/>
      <c r="I127" s="31" t="s">
        <v>31</v>
      </c>
      <c r="J127" s="35" t="str">
        <f>E19</f>
        <v xml:space="preserve">Ing. Ondrášek Karel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29</v>
      </c>
      <c r="D128" s="39"/>
      <c r="E128" s="39"/>
      <c r="F128" s="26" t="str">
        <f>IF(E16="","",E16)</f>
        <v>Vyplň údaj</v>
      </c>
      <c r="G128" s="39"/>
      <c r="H128" s="39"/>
      <c r="I128" s="31" t="s">
        <v>34</v>
      </c>
      <c r="J128" s="35" t="str">
        <f>E22</f>
        <v>Pavel Hrba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83"/>
      <c r="B130" s="184"/>
      <c r="C130" s="185" t="s">
        <v>110</v>
      </c>
      <c r="D130" s="186" t="s">
        <v>62</v>
      </c>
      <c r="E130" s="186" t="s">
        <v>58</v>
      </c>
      <c r="F130" s="186" t="s">
        <v>59</v>
      </c>
      <c r="G130" s="186" t="s">
        <v>111</v>
      </c>
      <c r="H130" s="186" t="s">
        <v>112</v>
      </c>
      <c r="I130" s="186" t="s">
        <v>113</v>
      </c>
      <c r="J130" s="187" t="s">
        <v>87</v>
      </c>
      <c r="K130" s="188" t="s">
        <v>114</v>
      </c>
      <c r="L130" s="189"/>
      <c r="M130" s="99" t="s">
        <v>1</v>
      </c>
      <c r="N130" s="100" t="s">
        <v>41</v>
      </c>
      <c r="O130" s="100" t="s">
        <v>115</v>
      </c>
      <c r="P130" s="100" t="s">
        <v>116</v>
      </c>
      <c r="Q130" s="100" t="s">
        <v>117</v>
      </c>
      <c r="R130" s="100" t="s">
        <v>118</v>
      </c>
      <c r="S130" s="100" t="s">
        <v>119</v>
      </c>
      <c r="T130" s="101" t="s">
        <v>120</v>
      </c>
      <c r="U130" s="183"/>
      <c r="V130" s="183"/>
      <c r="W130" s="183"/>
      <c r="X130" s="183"/>
      <c r="Y130" s="183"/>
      <c r="Z130" s="183"/>
      <c r="AA130" s="183"/>
      <c r="AB130" s="183"/>
      <c r="AC130" s="183"/>
      <c r="AD130" s="183"/>
      <c r="AE130" s="183"/>
    </row>
    <row r="131" s="2" customFormat="1" ht="22.8" customHeight="1">
      <c r="A131" s="37"/>
      <c r="B131" s="38"/>
      <c r="C131" s="106" t="s">
        <v>121</v>
      </c>
      <c r="D131" s="39"/>
      <c r="E131" s="39"/>
      <c r="F131" s="39"/>
      <c r="G131" s="39"/>
      <c r="H131" s="39"/>
      <c r="I131" s="39"/>
      <c r="J131" s="190">
        <f>BK131</f>
        <v>0</v>
      </c>
      <c r="K131" s="39"/>
      <c r="L131" s="43"/>
      <c r="M131" s="102"/>
      <c r="N131" s="191"/>
      <c r="O131" s="103"/>
      <c r="P131" s="192">
        <f>P132+P217+P393</f>
        <v>0</v>
      </c>
      <c r="Q131" s="103"/>
      <c r="R131" s="192">
        <f>R132+R217+R393</f>
        <v>10.80978432</v>
      </c>
      <c r="S131" s="103"/>
      <c r="T131" s="193">
        <f>T132+T217+T393</f>
        <v>14.2838324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76</v>
      </c>
      <c r="AU131" s="16" t="s">
        <v>89</v>
      </c>
      <c r="BK131" s="194">
        <f>BK132+BK217+BK393</f>
        <v>0</v>
      </c>
    </row>
    <row r="132" s="12" customFormat="1" ht="25.92" customHeight="1">
      <c r="A132" s="12"/>
      <c r="B132" s="195"/>
      <c r="C132" s="196"/>
      <c r="D132" s="197" t="s">
        <v>76</v>
      </c>
      <c r="E132" s="198" t="s">
        <v>122</v>
      </c>
      <c r="F132" s="198" t="s">
        <v>123</v>
      </c>
      <c r="G132" s="196"/>
      <c r="H132" s="196"/>
      <c r="I132" s="199"/>
      <c r="J132" s="200">
        <f>BK132</f>
        <v>0</v>
      </c>
      <c r="K132" s="196"/>
      <c r="L132" s="201"/>
      <c r="M132" s="202"/>
      <c r="N132" s="203"/>
      <c r="O132" s="203"/>
      <c r="P132" s="204">
        <f>P133+P147+P161+P202+P215</f>
        <v>0</v>
      </c>
      <c r="Q132" s="203"/>
      <c r="R132" s="204">
        <f>R133+R147+R161+R202+R215</f>
        <v>3.9577862999999995</v>
      </c>
      <c r="S132" s="203"/>
      <c r="T132" s="205">
        <f>T133+T147+T161+T202+T215</f>
        <v>13.975386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8</v>
      </c>
      <c r="AT132" s="207" t="s">
        <v>76</v>
      </c>
      <c r="AU132" s="207" t="s">
        <v>77</v>
      </c>
      <c r="AY132" s="206" t="s">
        <v>124</v>
      </c>
      <c r="BK132" s="208">
        <f>BK133+BK147+BK161+BK202+BK215</f>
        <v>0</v>
      </c>
    </row>
    <row r="133" s="12" customFormat="1" ht="22.8" customHeight="1">
      <c r="A133" s="12"/>
      <c r="B133" s="195"/>
      <c r="C133" s="196"/>
      <c r="D133" s="197" t="s">
        <v>76</v>
      </c>
      <c r="E133" s="209" t="s">
        <v>125</v>
      </c>
      <c r="F133" s="209" t="s">
        <v>126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SUM(P134:P146)</f>
        <v>0</v>
      </c>
      <c r="Q133" s="203"/>
      <c r="R133" s="204">
        <f>SUM(R134:R146)</f>
        <v>0.94978549999999995</v>
      </c>
      <c r="S133" s="203"/>
      <c r="T133" s="205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8</v>
      </c>
      <c r="AT133" s="207" t="s">
        <v>76</v>
      </c>
      <c r="AU133" s="207" t="s">
        <v>8</v>
      </c>
      <c r="AY133" s="206" t="s">
        <v>124</v>
      </c>
      <c r="BK133" s="208">
        <f>SUM(BK134:BK146)</f>
        <v>0</v>
      </c>
    </row>
    <row r="134" s="2" customFormat="1" ht="21.75" customHeight="1">
      <c r="A134" s="37"/>
      <c r="B134" s="38"/>
      <c r="C134" s="211" t="s">
        <v>8</v>
      </c>
      <c r="D134" s="211" t="s">
        <v>127</v>
      </c>
      <c r="E134" s="212" t="s">
        <v>128</v>
      </c>
      <c r="F134" s="213" t="s">
        <v>129</v>
      </c>
      <c r="G134" s="214" t="s">
        <v>130</v>
      </c>
      <c r="H134" s="215">
        <v>1.2</v>
      </c>
      <c r="I134" s="216"/>
      <c r="J134" s="217">
        <f>ROUND(I134*H134,0)</f>
        <v>0</v>
      </c>
      <c r="K134" s="218"/>
      <c r="L134" s="43"/>
      <c r="M134" s="219" t="s">
        <v>1</v>
      </c>
      <c r="N134" s="220" t="s">
        <v>42</v>
      </c>
      <c r="O134" s="90"/>
      <c r="P134" s="221">
        <f>O134*H134</f>
        <v>0</v>
      </c>
      <c r="Q134" s="221">
        <v>0.053800000000000001</v>
      </c>
      <c r="R134" s="221">
        <f>Q134*H134</f>
        <v>0.064559999999999992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131</v>
      </c>
      <c r="AT134" s="223" t="s">
        <v>127</v>
      </c>
      <c r="AU134" s="223" t="s">
        <v>83</v>
      </c>
      <c r="AY134" s="16" t="s">
        <v>124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</v>
      </c>
      <c r="BK134" s="224">
        <f>ROUND(I134*H134,0)</f>
        <v>0</v>
      </c>
      <c r="BL134" s="16" t="s">
        <v>131</v>
      </c>
      <c r="BM134" s="223" t="s">
        <v>132</v>
      </c>
    </row>
    <row r="135" s="13" customFormat="1">
      <c r="A135" s="13"/>
      <c r="B135" s="225"/>
      <c r="C135" s="226"/>
      <c r="D135" s="227" t="s">
        <v>133</v>
      </c>
      <c r="E135" s="228" t="s">
        <v>1</v>
      </c>
      <c r="F135" s="229" t="s">
        <v>134</v>
      </c>
      <c r="G135" s="226"/>
      <c r="H135" s="230">
        <v>1.2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133</v>
      </c>
      <c r="AU135" s="236" t="s">
        <v>83</v>
      </c>
      <c r="AV135" s="13" t="s">
        <v>83</v>
      </c>
      <c r="AW135" s="13" t="s">
        <v>33</v>
      </c>
      <c r="AX135" s="13" t="s">
        <v>77</v>
      </c>
      <c r="AY135" s="236" t="s">
        <v>124</v>
      </c>
    </row>
    <row r="136" s="2" customFormat="1" ht="21.75" customHeight="1">
      <c r="A136" s="37"/>
      <c r="B136" s="38"/>
      <c r="C136" s="211" t="s">
        <v>83</v>
      </c>
      <c r="D136" s="211" t="s">
        <v>127</v>
      </c>
      <c r="E136" s="212" t="s">
        <v>135</v>
      </c>
      <c r="F136" s="213" t="s">
        <v>136</v>
      </c>
      <c r="G136" s="214" t="s">
        <v>130</v>
      </c>
      <c r="H136" s="215">
        <v>6.2130000000000001</v>
      </c>
      <c r="I136" s="216"/>
      <c r="J136" s="217">
        <f>ROUND(I136*H136,0)</f>
        <v>0</v>
      </c>
      <c r="K136" s="218"/>
      <c r="L136" s="43"/>
      <c r="M136" s="219" t="s">
        <v>1</v>
      </c>
      <c r="N136" s="220" t="s">
        <v>42</v>
      </c>
      <c r="O136" s="90"/>
      <c r="P136" s="221">
        <f>O136*H136</f>
        <v>0</v>
      </c>
      <c r="Q136" s="221">
        <v>0.042340000000000003</v>
      </c>
      <c r="R136" s="221">
        <f>Q136*H136</f>
        <v>0.26305842000000002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131</v>
      </c>
      <c r="AT136" s="223" t="s">
        <v>127</v>
      </c>
      <c r="AU136" s="223" t="s">
        <v>83</v>
      </c>
      <c r="AY136" s="16" t="s">
        <v>124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</v>
      </c>
      <c r="BK136" s="224">
        <f>ROUND(I136*H136,0)</f>
        <v>0</v>
      </c>
      <c r="BL136" s="16" t="s">
        <v>131</v>
      </c>
      <c r="BM136" s="223" t="s">
        <v>137</v>
      </c>
    </row>
    <row r="137" s="13" customFormat="1">
      <c r="A137" s="13"/>
      <c r="B137" s="225"/>
      <c r="C137" s="226"/>
      <c r="D137" s="227" t="s">
        <v>133</v>
      </c>
      <c r="E137" s="228" t="s">
        <v>1</v>
      </c>
      <c r="F137" s="229" t="s">
        <v>138</v>
      </c>
      <c r="G137" s="226"/>
      <c r="H137" s="230">
        <v>6.2130000000000001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133</v>
      </c>
      <c r="AU137" s="236" t="s">
        <v>83</v>
      </c>
      <c r="AV137" s="13" t="s">
        <v>83</v>
      </c>
      <c r="AW137" s="13" t="s">
        <v>33</v>
      </c>
      <c r="AX137" s="13" t="s">
        <v>77</v>
      </c>
      <c r="AY137" s="236" t="s">
        <v>124</v>
      </c>
    </row>
    <row r="138" s="2" customFormat="1" ht="21.75" customHeight="1">
      <c r="A138" s="37"/>
      <c r="B138" s="38"/>
      <c r="C138" s="211" t="s">
        <v>125</v>
      </c>
      <c r="D138" s="211" t="s">
        <v>127</v>
      </c>
      <c r="E138" s="212" t="s">
        <v>139</v>
      </c>
      <c r="F138" s="213" t="s">
        <v>140</v>
      </c>
      <c r="G138" s="214" t="s">
        <v>141</v>
      </c>
      <c r="H138" s="215">
        <v>54.759999999999998</v>
      </c>
      <c r="I138" s="216"/>
      <c r="J138" s="217">
        <f>ROUND(I138*H138,0)</f>
        <v>0</v>
      </c>
      <c r="K138" s="218"/>
      <c r="L138" s="43"/>
      <c r="M138" s="219" t="s">
        <v>1</v>
      </c>
      <c r="N138" s="220" t="s">
        <v>42</v>
      </c>
      <c r="O138" s="90"/>
      <c r="P138" s="221">
        <f>O138*H138</f>
        <v>0</v>
      </c>
      <c r="Q138" s="221">
        <v>0.00012999999999999999</v>
      </c>
      <c r="R138" s="221">
        <f>Q138*H138</f>
        <v>0.0071187999999999989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131</v>
      </c>
      <c r="AT138" s="223" t="s">
        <v>127</v>
      </c>
      <c r="AU138" s="223" t="s">
        <v>83</v>
      </c>
      <c r="AY138" s="16" t="s">
        <v>124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</v>
      </c>
      <c r="BK138" s="224">
        <f>ROUND(I138*H138,0)</f>
        <v>0</v>
      </c>
      <c r="BL138" s="16" t="s">
        <v>131</v>
      </c>
      <c r="BM138" s="223" t="s">
        <v>142</v>
      </c>
    </row>
    <row r="139" s="13" customFormat="1">
      <c r="A139" s="13"/>
      <c r="B139" s="225"/>
      <c r="C139" s="226"/>
      <c r="D139" s="227" t="s">
        <v>133</v>
      </c>
      <c r="E139" s="228" t="s">
        <v>1</v>
      </c>
      <c r="F139" s="229" t="s">
        <v>143</v>
      </c>
      <c r="G139" s="226"/>
      <c r="H139" s="230">
        <v>26.16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133</v>
      </c>
      <c r="AU139" s="236" t="s">
        <v>83</v>
      </c>
      <c r="AV139" s="13" t="s">
        <v>83</v>
      </c>
      <c r="AW139" s="13" t="s">
        <v>33</v>
      </c>
      <c r="AX139" s="13" t="s">
        <v>77</v>
      </c>
      <c r="AY139" s="236" t="s">
        <v>124</v>
      </c>
    </row>
    <row r="140" s="14" customFormat="1">
      <c r="A140" s="14"/>
      <c r="B140" s="237"/>
      <c r="C140" s="238"/>
      <c r="D140" s="227" t="s">
        <v>133</v>
      </c>
      <c r="E140" s="239" t="s">
        <v>1</v>
      </c>
      <c r="F140" s="240" t="s">
        <v>144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133</v>
      </c>
      <c r="AU140" s="246" t="s">
        <v>83</v>
      </c>
      <c r="AV140" s="14" t="s">
        <v>8</v>
      </c>
      <c r="AW140" s="14" t="s">
        <v>33</v>
      </c>
      <c r="AX140" s="14" t="s">
        <v>77</v>
      </c>
      <c r="AY140" s="246" t="s">
        <v>124</v>
      </c>
    </row>
    <row r="141" s="13" customFormat="1">
      <c r="A141" s="13"/>
      <c r="B141" s="225"/>
      <c r="C141" s="226"/>
      <c r="D141" s="227" t="s">
        <v>133</v>
      </c>
      <c r="E141" s="228" t="s">
        <v>1</v>
      </c>
      <c r="F141" s="229" t="s">
        <v>145</v>
      </c>
      <c r="G141" s="226"/>
      <c r="H141" s="230">
        <v>2.6000000000000001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133</v>
      </c>
      <c r="AU141" s="236" t="s">
        <v>83</v>
      </c>
      <c r="AV141" s="13" t="s">
        <v>83</v>
      </c>
      <c r="AW141" s="13" t="s">
        <v>33</v>
      </c>
      <c r="AX141" s="13" t="s">
        <v>77</v>
      </c>
      <c r="AY141" s="236" t="s">
        <v>124</v>
      </c>
    </row>
    <row r="142" s="13" customFormat="1">
      <c r="A142" s="13"/>
      <c r="B142" s="225"/>
      <c r="C142" s="226"/>
      <c r="D142" s="227" t="s">
        <v>133</v>
      </c>
      <c r="E142" s="228" t="s">
        <v>1</v>
      </c>
      <c r="F142" s="229" t="s">
        <v>146</v>
      </c>
      <c r="G142" s="226"/>
      <c r="H142" s="230">
        <v>26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133</v>
      </c>
      <c r="AU142" s="236" t="s">
        <v>83</v>
      </c>
      <c r="AV142" s="13" t="s">
        <v>83</v>
      </c>
      <c r="AW142" s="13" t="s">
        <v>33</v>
      </c>
      <c r="AX142" s="13" t="s">
        <v>77</v>
      </c>
      <c r="AY142" s="236" t="s">
        <v>124</v>
      </c>
    </row>
    <row r="143" s="2" customFormat="1" ht="16.5" customHeight="1">
      <c r="A143" s="37"/>
      <c r="B143" s="38"/>
      <c r="C143" s="211" t="s">
        <v>131</v>
      </c>
      <c r="D143" s="211" t="s">
        <v>127</v>
      </c>
      <c r="E143" s="212" t="s">
        <v>147</v>
      </c>
      <c r="F143" s="213" t="s">
        <v>148</v>
      </c>
      <c r="G143" s="214" t="s">
        <v>130</v>
      </c>
      <c r="H143" s="215">
        <v>14.084</v>
      </c>
      <c r="I143" s="216"/>
      <c r="J143" s="217">
        <f>ROUND(I143*H143,0)</f>
        <v>0</v>
      </c>
      <c r="K143" s="218"/>
      <c r="L143" s="43"/>
      <c r="M143" s="219" t="s">
        <v>1</v>
      </c>
      <c r="N143" s="220" t="s">
        <v>42</v>
      </c>
      <c r="O143" s="90"/>
      <c r="P143" s="221">
        <f>O143*H143</f>
        <v>0</v>
      </c>
      <c r="Q143" s="221">
        <v>0.04367</v>
      </c>
      <c r="R143" s="221">
        <f>Q143*H143</f>
        <v>0.61504828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131</v>
      </c>
      <c r="AT143" s="223" t="s">
        <v>127</v>
      </c>
      <c r="AU143" s="223" t="s">
        <v>83</v>
      </c>
      <c r="AY143" s="16" t="s">
        <v>124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</v>
      </c>
      <c r="BK143" s="224">
        <f>ROUND(I143*H143,0)</f>
        <v>0</v>
      </c>
      <c r="BL143" s="16" t="s">
        <v>131</v>
      </c>
      <c r="BM143" s="223" t="s">
        <v>149</v>
      </c>
    </row>
    <row r="144" s="14" customFormat="1">
      <c r="A144" s="14"/>
      <c r="B144" s="237"/>
      <c r="C144" s="238"/>
      <c r="D144" s="227" t="s">
        <v>133</v>
      </c>
      <c r="E144" s="239" t="s">
        <v>1</v>
      </c>
      <c r="F144" s="240" t="s">
        <v>144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133</v>
      </c>
      <c r="AU144" s="246" t="s">
        <v>83</v>
      </c>
      <c r="AV144" s="14" t="s">
        <v>8</v>
      </c>
      <c r="AW144" s="14" t="s">
        <v>33</v>
      </c>
      <c r="AX144" s="14" t="s">
        <v>77</v>
      </c>
      <c r="AY144" s="246" t="s">
        <v>124</v>
      </c>
    </row>
    <row r="145" s="13" customFormat="1">
      <c r="A145" s="13"/>
      <c r="B145" s="225"/>
      <c r="C145" s="226"/>
      <c r="D145" s="227" t="s">
        <v>133</v>
      </c>
      <c r="E145" s="228" t="s">
        <v>1</v>
      </c>
      <c r="F145" s="229" t="s">
        <v>150</v>
      </c>
      <c r="G145" s="226"/>
      <c r="H145" s="230">
        <v>1.3999999999999999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133</v>
      </c>
      <c r="AU145" s="236" t="s">
        <v>83</v>
      </c>
      <c r="AV145" s="13" t="s">
        <v>83</v>
      </c>
      <c r="AW145" s="13" t="s">
        <v>33</v>
      </c>
      <c r="AX145" s="13" t="s">
        <v>77</v>
      </c>
      <c r="AY145" s="236" t="s">
        <v>124</v>
      </c>
    </row>
    <row r="146" s="13" customFormat="1">
      <c r="A146" s="13"/>
      <c r="B146" s="225"/>
      <c r="C146" s="226"/>
      <c r="D146" s="227" t="s">
        <v>133</v>
      </c>
      <c r="E146" s="228" t="s">
        <v>1</v>
      </c>
      <c r="F146" s="229" t="s">
        <v>151</v>
      </c>
      <c r="G146" s="226"/>
      <c r="H146" s="230">
        <v>12.683999999999999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133</v>
      </c>
      <c r="AU146" s="236" t="s">
        <v>83</v>
      </c>
      <c r="AV146" s="13" t="s">
        <v>83</v>
      </c>
      <c r="AW146" s="13" t="s">
        <v>33</v>
      </c>
      <c r="AX146" s="13" t="s">
        <v>77</v>
      </c>
      <c r="AY146" s="236" t="s">
        <v>124</v>
      </c>
    </row>
    <row r="147" s="12" customFormat="1" ht="22.8" customHeight="1">
      <c r="A147" s="12"/>
      <c r="B147" s="195"/>
      <c r="C147" s="196"/>
      <c r="D147" s="197" t="s">
        <v>76</v>
      </c>
      <c r="E147" s="209" t="s">
        <v>152</v>
      </c>
      <c r="F147" s="209" t="s">
        <v>153</v>
      </c>
      <c r="G147" s="196"/>
      <c r="H147" s="196"/>
      <c r="I147" s="199"/>
      <c r="J147" s="210">
        <f>BK147</f>
        <v>0</v>
      </c>
      <c r="K147" s="196"/>
      <c r="L147" s="201"/>
      <c r="M147" s="202"/>
      <c r="N147" s="203"/>
      <c r="O147" s="203"/>
      <c r="P147" s="204">
        <f>SUM(P148:P160)</f>
        <v>0</v>
      </c>
      <c r="Q147" s="203"/>
      <c r="R147" s="204">
        <f>SUM(R148:R160)</f>
        <v>3.0035999799999997</v>
      </c>
      <c r="S147" s="203"/>
      <c r="T147" s="205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6" t="s">
        <v>8</v>
      </c>
      <c r="AT147" s="207" t="s">
        <v>76</v>
      </c>
      <c r="AU147" s="207" t="s">
        <v>8</v>
      </c>
      <c r="AY147" s="206" t="s">
        <v>124</v>
      </c>
      <c r="BK147" s="208">
        <f>SUM(BK148:BK160)</f>
        <v>0</v>
      </c>
    </row>
    <row r="148" s="2" customFormat="1" ht="21.75" customHeight="1">
      <c r="A148" s="37"/>
      <c r="B148" s="38"/>
      <c r="C148" s="211" t="s">
        <v>154</v>
      </c>
      <c r="D148" s="211" t="s">
        <v>127</v>
      </c>
      <c r="E148" s="212" t="s">
        <v>155</v>
      </c>
      <c r="F148" s="213" t="s">
        <v>156</v>
      </c>
      <c r="G148" s="214" t="s">
        <v>130</v>
      </c>
      <c r="H148" s="215">
        <v>187.29599999999999</v>
      </c>
      <c r="I148" s="216"/>
      <c r="J148" s="217">
        <f>ROUND(I148*H148,0)</f>
        <v>0</v>
      </c>
      <c r="K148" s="218"/>
      <c r="L148" s="43"/>
      <c r="M148" s="219" t="s">
        <v>1</v>
      </c>
      <c r="N148" s="220" t="s">
        <v>42</v>
      </c>
      <c r="O148" s="90"/>
      <c r="P148" s="221">
        <f>O148*H148</f>
        <v>0</v>
      </c>
      <c r="Q148" s="221">
        <v>0.01575</v>
      </c>
      <c r="R148" s="221">
        <f>Q148*H148</f>
        <v>2.9499119999999999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131</v>
      </c>
      <c r="AT148" s="223" t="s">
        <v>127</v>
      </c>
      <c r="AU148" s="223" t="s">
        <v>83</v>
      </c>
      <c r="AY148" s="16" t="s">
        <v>124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8</v>
      </c>
      <c r="BK148" s="224">
        <f>ROUND(I148*H148,0)</f>
        <v>0</v>
      </c>
      <c r="BL148" s="16" t="s">
        <v>131</v>
      </c>
      <c r="BM148" s="223" t="s">
        <v>157</v>
      </c>
    </row>
    <row r="149" s="14" customFormat="1">
      <c r="A149" s="14"/>
      <c r="B149" s="237"/>
      <c r="C149" s="238"/>
      <c r="D149" s="227" t="s">
        <v>133</v>
      </c>
      <c r="E149" s="239" t="s">
        <v>1</v>
      </c>
      <c r="F149" s="240" t="s">
        <v>158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133</v>
      </c>
      <c r="AU149" s="246" t="s">
        <v>83</v>
      </c>
      <c r="AV149" s="14" t="s">
        <v>8</v>
      </c>
      <c r="AW149" s="14" t="s">
        <v>33</v>
      </c>
      <c r="AX149" s="14" t="s">
        <v>77</v>
      </c>
      <c r="AY149" s="246" t="s">
        <v>124</v>
      </c>
    </row>
    <row r="150" s="13" customFormat="1">
      <c r="A150" s="13"/>
      <c r="B150" s="225"/>
      <c r="C150" s="226"/>
      <c r="D150" s="227" t="s">
        <v>133</v>
      </c>
      <c r="E150" s="228" t="s">
        <v>1</v>
      </c>
      <c r="F150" s="229" t="s">
        <v>159</v>
      </c>
      <c r="G150" s="226"/>
      <c r="H150" s="230">
        <v>18.719999999999999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133</v>
      </c>
      <c r="AU150" s="236" t="s">
        <v>83</v>
      </c>
      <c r="AV150" s="13" t="s">
        <v>83</v>
      </c>
      <c r="AW150" s="13" t="s">
        <v>33</v>
      </c>
      <c r="AX150" s="13" t="s">
        <v>77</v>
      </c>
      <c r="AY150" s="236" t="s">
        <v>124</v>
      </c>
    </row>
    <row r="151" s="13" customFormat="1">
      <c r="A151" s="13"/>
      <c r="B151" s="225"/>
      <c r="C151" s="226"/>
      <c r="D151" s="227" t="s">
        <v>133</v>
      </c>
      <c r="E151" s="228" t="s">
        <v>1</v>
      </c>
      <c r="F151" s="229" t="s">
        <v>160</v>
      </c>
      <c r="G151" s="226"/>
      <c r="H151" s="230">
        <v>12.696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133</v>
      </c>
      <c r="AU151" s="236" t="s">
        <v>83</v>
      </c>
      <c r="AV151" s="13" t="s">
        <v>83</v>
      </c>
      <c r="AW151" s="13" t="s">
        <v>33</v>
      </c>
      <c r="AX151" s="13" t="s">
        <v>77</v>
      </c>
      <c r="AY151" s="236" t="s">
        <v>124</v>
      </c>
    </row>
    <row r="152" s="13" customFormat="1">
      <c r="A152" s="13"/>
      <c r="B152" s="225"/>
      <c r="C152" s="226"/>
      <c r="D152" s="227" t="s">
        <v>133</v>
      </c>
      <c r="E152" s="228" t="s">
        <v>1</v>
      </c>
      <c r="F152" s="229" t="s">
        <v>161</v>
      </c>
      <c r="G152" s="226"/>
      <c r="H152" s="230">
        <v>12.167999999999999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133</v>
      </c>
      <c r="AU152" s="236" t="s">
        <v>83</v>
      </c>
      <c r="AV152" s="13" t="s">
        <v>83</v>
      </c>
      <c r="AW152" s="13" t="s">
        <v>33</v>
      </c>
      <c r="AX152" s="13" t="s">
        <v>77</v>
      </c>
      <c r="AY152" s="236" t="s">
        <v>124</v>
      </c>
    </row>
    <row r="153" s="13" customFormat="1">
      <c r="A153" s="13"/>
      <c r="B153" s="225"/>
      <c r="C153" s="226"/>
      <c r="D153" s="227" t="s">
        <v>133</v>
      </c>
      <c r="E153" s="228" t="s">
        <v>1</v>
      </c>
      <c r="F153" s="229" t="s">
        <v>162</v>
      </c>
      <c r="G153" s="226"/>
      <c r="H153" s="230">
        <v>23.468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133</v>
      </c>
      <c r="AU153" s="236" t="s">
        <v>83</v>
      </c>
      <c r="AV153" s="13" t="s">
        <v>83</v>
      </c>
      <c r="AW153" s="13" t="s">
        <v>33</v>
      </c>
      <c r="AX153" s="13" t="s">
        <v>77</v>
      </c>
      <c r="AY153" s="236" t="s">
        <v>124</v>
      </c>
    </row>
    <row r="154" s="13" customFormat="1">
      <c r="A154" s="13"/>
      <c r="B154" s="225"/>
      <c r="C154" s="226"/>
      <c r="D154" s="227" t="s">
        <v>133</v>
      </c>
      <c r="E154" s="228" t="s">
        <v>1</v>
      </c>
      <c r="F154" s="229" t="s">
        <v>163</v>
      </c>
      <c r="G154" s="226"/>
      <c r="H154" s="230">
        <v>5.9880000000000004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133</v>
      </c>
      <c r="AU154" s="236" t="s">
        <v>83</v>
      </c>
      <c r="AV154" s="13" t="s">
        <v>83</v>
      </c>
      <c r="AW154" s="13" t="s">
        <v>33</v>
      </c>
      <c r="AX154" s="13" t="s">
        <v>77</v>
      </c>
      <c r="AY154" s="236" t="s">
        <v>124</v>
      </c>
    </row>
    <row r="155" s="13" customFormat="1">
      <c r="A155" s="13"/>
      <c r="B155" s="225"/>
      <c r="C155" s="226"/>
      <c r="D155" s="227" t="s">
        <v>133</v>
      </c>
      <c r="E155" s="228" t="s">
        <v>1</v>
      </c>
      <c r="F155" s="229" t="s">
        <v>164</v>
      </c>
      <c r="G155" s="226"/>
      <c r="H155" s="230">
        <v>19.199999999999999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133</v>
      </c>
      <c r="AU155" s="236" t="s">
        <v>83</v>
      </c>
      <c r="AV155" s="13" t="s">
        <v>83</v>
      </c>
      <c r="AW155" s="13" t="s">
        <v>33</v>
      </c>
      <c r="AX155" s="13" t="s">
        <v>77</v>
      </c>
      <c r="AY155" s="236" t="s">
        <v>124</v>
      </c>
    </row>
    <row r="156" s="13" customFormat="1">
      <c r="A156" s="13"/>
      <c r="B156" s="225"/>
      <c r="C156" s="226"/>
      <c r="D156" s="227" t="s">
        <v>133</v>
      </c>
      <c r="E156" s="228" t="s">
        <v>1</v>
      </c>
      <c r="F156" s="229" t="s">
        <v>165</v>
      </c>
      <c r="G156" s="226"/>
      <c r="H156" s="230">
        <v>11.800000000000001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133</v>
      </c>
      <c r="AU156" s="236" t="s">
        <v>83</v>
      </c>
      <c r="AV156" s="13" t="s">
        <v>83</v>
      </c>
      <c r="AW156" s="13" t="s">
        <v>33</v>
      </c>
      <c r="AX156" s="13" t="s">
        <v>77</v>
      </c>
      <c r="AY156" s="236" t="s">
        <v>124</v>
      </c>
    </row>
    <row r="157" s="13" customFormat="1">
      <c r="A157" s="13"/>
      <c r="B157" s="225"/>
      <c r="C157" s="226"/>
      <c r="D157" s="227" t="s">
        <v>133</v>
      </c>
      <c r="E157" s="228" t="s">
        <v>1</v>
      </c>
      <c r="F157" s="229" t="s">
        <v>166</v>
      </c>
      <c r="G157" s="226"/>
      <c r="H157" s="230">
        <v>11.4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133</v>
      </c>
      <c r="AU157" s="236" t="s">
        <v>83</v>
      </c>
      <c r="AV157" s="13" t="s">
        <v>83</v>
      </c>
      <c r="AW157" s="13" t="s">
        <v>33</v>
      </c>
      <c r="AX157" s="13" t="s">
        <v>77</v>
      </c>
      <c r="AY157" s="236" t="s">
        <v>124</v>
      </c>
    </row>
    <row r="158" s="13" customFormat="1">
      <c r="A158" s="13"/>
      <c r="B158" s="225"/>
      <c r="C158" s="226"/>
      <c r="D158" s="227" t="s">
        <v>133</v>
      </c>
      <c r="E158" s="228" t="s">
        <v>1</v>
      </c>
      <c r="F158" s="229" t="s">
        <v>167</v>
      </c>
      <c r="G158" s="226"/>
      <c r="H158" s="230">
        <v>71.855999999999995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133</v>
      </c>
      <c r="AU158" s="236" t="s">
        <v>83</v>
      </c>
      <c r="AV158" s="13" t="s">
        <v>83</v>
      </c>
      <c r="AW158" s="13" t="s">
        <v>33</v>
      </c>
      <c r="AX158" s="13" t="s">
        <v>77</v>
      </c>
      <c r="AY158" s="236" t="s">
        <v>124</v>
      </c>
    </row>
    <row r="159" s="2" customFormat="1" ht="21.75" customHeight="1">
      <c r="A159" s="37"/>
      <c r="B159" s="38"/>
      <c r="C159" s="211" t="s">
        <v>152</v>
      </c>
      <c r="D159" s="211" t="s">
        <v>127</v>
      </c>
      <c r="E159" s="212" t="s">
        <v>168</v>
      </c>
      <c r="F159" s="213" t="s">
        <v>169</v>
      </c>
      <c r="G159" s="214" t="s">
        <v>130</v>
      </c>
      <c r="H159" s="215">
        <v>2.9209999999999998</v>
      </c>
      <c r="I159" s="216"/>
      <c r="J159" s="217">
        <f>ROUND(I159*H159,0)</f>
        <v>0</v>
      </c>
      <c r="K159" s="218"/>
      <c r="L159" s="43"/>
      <c r="M159" s="219" t="s">
        <v>1</v>
      </c>
      <c r="N159" s="220" t="s">
        <v>42</v>
      </c>
      <c r="O159" s="90"/>
      <c r="P159" s="221">
        <f>O159*H159</f>
        <v>0</v>
      </c>
      <c r="Q159" s="221">
        <v>0.018380000000000001</v>
      </c>
      <c r="R159" s="221">
        <f>Q159*H159</f>
        <v>0.053687979999999996</v>
      </c>
      <c r="S159" s="221">
        <v>0</v>
      </c>
      <c r="T159" s="22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131</v>
      </c>
      <c r="AT159" s="223" t="s">
        <v>127</v>
      </c>
      <c r="AU159" s="223" t="s">
        <v>83</v>
      </c>
      <c r="AY159" s="16" t="s">
        <v>124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8</v>
      </c>
      <c r="BK159" s="224">
        <f>ROUND(I159*H159,0)</f>
        <v>0</v>
      </c>
      <c r="BL159" s="16" t="s">
        <v>131</v>
      </c>
      <c r="BM159" s="223" t="s">
        <v>170</v>
      </c>
    </row>
    <row r="160" s="13" customFormat="1">
      <c r="A160" s="13"/>
      <c r="B160" s="225"/>
      <c r="C160" s="226"/>
      <c r="D160" s="227" t="s">
        <v>133</v>
      </c>
      <c r="E160" s="228" t="s">
        <v>1</v>
      </c>
      <c r="F160" s="229" t="s">
        <v>171</v>
      </c>
      <c r="G160" s="226"/>
      <c r="H160" s="230">
        <v>2.9209999999999998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133</v>
      </c>
      <c r="AU160" s="236" t="s">
        <v>83</v>
      </c>
      <c r="AV160" s="13" t="s">
        <v>83</v>
      </c>
      <c r="AW160" s="13" t="s">
        <v>33</v>
      </c>
      <c r="AX160" s="13" t="s">
        <v>77</v>
      </c>
      <c r="AY160" s="236" t="s">
        <v>124</v>
      </c>
    </row>
    <row r="161" s="12" customFormat="1" ht="22.8" customHeight="1">
      <c r="A161" s="12"/>
      <c r="B161" s="195"/>
      <c r="C161" s="196"/>
      <c r="D161" s="197" t="s">
        <v>76</v>
      </c>
      <c r="E161" s="209" t="s">
        <v>172</v>
      </c>
      <c r="F161" s="209" t="s">
        <v>173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SUM(P162:P201)</f>
        <v>0</v>
      </c>
      <c r="Q161" s="203"/>
      <c r="R161" s="204">
        <f>SUM(R162:R201)</f>
        <v>0.0044008199999999997</v>
      </c>
      <c r="S161" s="203"/>
      <c r="T161" s="205">
        <f>SUM(T162:T201)</f>
        <v>13.975386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6" t="s">
        <v>8</v>
      </c>
      <c r="AT161" s="207" t="s">
        <v>76</v>
      </c>
      <c r="AU161" s="207" t="s">
        <v>8</v>
      </c>
      <c r="AY161" s="206" t="s">
        <v>124</v>
      </c>
      <c r="BK161" s="208">
        <f>SUM(BK162:BK201)</f>
        <v>0</v>
      </c>
    </row>
    <row r="162" s="2" customFormat="1" ht="33" customHeight="1">
      <c r="A162" s="37"/>
      <c r="B162" s="38"/>
      <c r="C162" s="211" t="s">
        <v>174</v>
      </c>
      <c r="D162" s="211" t="s">
        <v>127</v>
      </c>
      <c r="E162" s="212" t="s">
        <v>175</v>
      </c>
      <c r="F162" s="213" t="s">
        <v>176</v>
      </c>
      <c r="G162" s="214" t="s">
        <v>130</v>
      </c>
      <c r="H162" s="215">
        <v>16.577999999999999</v>
      </c>
      <c r="I162" s="216"/>
      <c r="J162" s="217">
        <f>ROUND(I162*H162,0)</f>
        <v>0</v>
      </c>
      <c r="K162" s="218"/>
      <c r="L162" s="43"/>
      <c r="M162" s="219" t="s">
        <v>1</v>
      </c>
      <c r="N162" s="220" t="s">
        <v>42</v>
      </c>
      <c r="O162" s="90"/>
      <c r="P162" s="221">
        <f>O162*H162</f>
        <v>0</v>
      </c>
      <c r="Q162" s="221">
        <v>0.00012999999999999999</v>
      </c>
      <c r="R162" s="221">
        <f>Q162*H162</f>
        <v>0.0021551399999999998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131</v>
      </c>
      <c r="AT162" s="223" t="s">
        <v>127</v>
      </c>
      <c r="AU162" s="223" t="s">
        <v>83</v>
      </c>
      <c r="AY162" s="16" t="s">
        <v>124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8</v>
      </c>
      <c r="BK162" s="224">
        <f>ROUND(I162*H162,0)</f>
        <v>0</v>
      </c>
      <c r="BL162" s="16" t="s">
        <v>131</v>
      </c>
      <c r="BM162" s="223" t="s">
        <v>177</v>
      </c>
    </row>
    <row r="163" s="13" customFormat="1">
      <c r="A163" s="13"/>
      <c r="B163" s="225"/>
      <c r="C163" s="226"/>
      <c r="D163" s="227" t="s">
        <v>133</v>
      </c>
      <c r="E163" s="228" t="s">
        <v>1</v>
      </c>
      <c r="F163" s="229" t="s">
        <v>178</v>
      </c>
      <c r="G163" s="226"/>
      <c r="H163" s="230">
        <v>7.3200000000000003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133</v>
      </c>
      <c r="AU163" s="236" t="s">
        <v>83</v>
      </c>
      <c r="AV163" s="13" t="s">
        <v>83</v>
      </c>
      <c r="AW163" s="13" t="s">
        <v>33</v>
      </c>
      <c r="AX163" s="13" t="s">
        <v>77</v>
      </c>
      <c r="AY163" s="236" t="s">
        <v>124</v>
      </c>
    </row>
    <row r="164" s="13" customFormat="1">
      <c r="A164" s="13"/>
      <c r="B164" s="225"/>
      <c r="C164" s="226"/>
      <c r="D164" s="227" t="s">
        <v>133</v>
      </c>
      <c r="E164" s="228" t="s">
        <v>1</v>
      </c>
      <c r="F164" s="229" t="s">
        <v>179</v>
      </c>
      <c r="G164" s="226"/>
      <c r="H164" s="230">
        <v>9.2579999999999991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133</v>
      </c>
      <c r="AU164" s="236" t="s">
        <v>83</v>
      </c>
      <c r="AV164" s="13" t="s">
        <v>83</v>
      </c>
      <c r="AW164" s="13" t="s">
        <v>33</v>
      </c>
      <c r="AX164" s="13" t="s">
        <v>77</v>
      </c>
      <c r="AY164" s="236" t="s">
        <v>124</v>
      </c>
    </row>
    <row r="165" s="2" customFormat="1" ht="21.75" customHeight="1">
      <c r="A165" s="37"/>
      <c r="B165" s="38"/>
      <c r="C165" s="211" t="s">
        <v>180</v>
      </c>
      <c r="D165" s="211" t="s">
        <v>127</v>
      </c>
      <c r="E165" s="212" t="s">
        <v>181</v>
      </c>
      <c r="F165" s="213" t="s">
        <v>182</v>
      </c>
      <c r="G165" s="214" t="s">
        <v>130</v>
      </c>
      <c r="H165" s="215">
        <v>56.142000000000003</v>
      </c>
      <c r="I165" s="216"/>
      <c r="J165" s="217">
        <f>ROUND(I165*H165,0)</f>
        <v>0</v>
      </c>
      <c r="K165" s="218"/>
      <c r="L165" s="43"/>
      <c r="M165" s="219" t="s">
        <v>1</v>
      </c>
      <c r="N165" s="220" t="s">
        <v>42</v>
      </c>
      <c r="O165" s="90"/>
      <c r="P165" s="221">
        <f>O165*H165</f>
        <v>0</v>
      </c>
      <c r="Q165" s="221">
        <v>4.0000000000000003E-05</v>
      </c>
      <c r="R165" s="221">
        <f>Q165*H165</f>
        <v>0.0022456800000000003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131</v>
      </c>
      <c r="AT165" s="223" t="s">
        <v>127</v>
      </c>
      <c r="AU165" s="223" t="s">
        <v>83</v>
      </c>
      <c r="AY165" s="16" t="s">
        <v>124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</v>
      </c>
      <c r="BK165" s="224">
        <f>ROUND(I165*H165,0)</f>
        <v>0</v>
      </c>
      <c r="BL165" s="16" t="s">
        <v>131</v>
      </c>
      <c r="BM165" s="223" t="s">
        <v>183</v>
      </c>
    </row>
    <row r="166" s="13" customFormat="1">
      <c r="A166" s="13"/>
      <c r="B166" s="225"/>
      <c r="C166" s="226"/>
      <c r="D166" s="227" t="s">
        <v>133</v>
      </c>
      <c r="E166" s="228" t="s">
        <v>1</v>
      </c>
      <c r="F166" s="229" t="s">
        <v>184</v>
      </c>
      <c r="G166" s="226"/>
      <c r="H166" s="230">
        <v>12.810000000000001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133</v>
      </c>
      <c r="AU166" s="236" t="s">
        <v>83</v>
      </c>
      <c r="AV166" s="13" t="s">
        <v>83</v>
      </c>
      <c r="AW166" s="13" t="s">
        <v>33</v>
      </c>
      <c r="AX166" s="13" t="s">
        <v>77</v>
      </c>
      <c r="AY166" s="236" t="s">
        <v>124</v>
      </c>
    </row>
    <row r="167" s="13" customFormat="1">
      <c r="A167" s="13"/>
      <c r="B167" s="225"/>
      <c r="C167" s="226"/>
      <c r="D167" s="227" t="s">
        <v>133</v>
      </c>
      <c r="E167" s="228" t="s">
        <v>1</v>
      </c>
      <c r="F167" s="229" t="s">
        <v>185</v>
      </c>
      <c r="G167" s="226"/>
      <c r="H167" s="230">
        <v>43.332000000000001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133</v>
      </c>
      <c r="AU167" s="236" t="s">
        <v>83</v>
      </c>
      <c r="AV167" s="13" t="s">
        <v>83</v>
      </c>
      <c r="AW167" s="13" t="s">
        <v>33</v>
      </c>
      <c r="AX167" s="13" t="s">
        <v>77</v>
      </c>
      <c r="AY167" s="236" t="s">
        <v>124</v>
      </c>
    </row>
    <row r="168" s="2" customFormat="1" ht="21.75" customHeight="1">
      <c r="A168" s="37"/>
      <c r="B168" s="38"/>
      <c r="C168" s="211" t="s">
        <v>172</v>
      </c>
      <c r="D168" s="211" t="s">
        <v>127</v>
      </c>
      <c r="E168" s="212" t="s">
        <v>186</v>
      </c>
      <c r="F168" s="213" t="s">
        <v>187</v>
      </c>
      <c r="G168" s="214" t="s">
        <v>130</v>
      </c>
      <c r="H168" s="215">
        <v>56.142000000000003</v>
      </c>
      <c r="I168" s="216"/>
      <c r="J168" s="217">
        <f>ROUND(I168*H168,0)</f>
        <v>0</v>
      </c>
      <c r="K168" s="218"/>
      <c r="L168" s="43"/>
      <c r="M168" s="219" t="s">
        <v>1</v>
      </c>
      <c r="N168" s="220" t="s">
        <v>42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131</v>
      </c>
      <c r="AT168" s="223" t="s">
        <v>127</v>
      </c>
      <c r="AU168" s="223" t="s">
        <v>83</v>
      </c>
      <c r="AY168" s="16" t="s">
        <v>124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</v>
      </c>
      <c r="BK168" s="224">
        <f>ROUND(I168*H168,0)</f>
        <v>0</v>
      </c>
      <c r="BL168" s="16" t="s">
        <v>131</v>
      </c>
      <c r="BM168" s="223" t="s">
        <v>188</v>
      </c>
    </row>
    <row r="169" s="13" customFormat="1">
      <c r="A169" s="13"/>
      <c r="B169" s="225"/>
      <c r="C169" s="226"/>
      <c r="D169" s="227" t="s">
        <v>133</v>
      </c>
      <c r="E169" s="228" t="s">
        <v>1</v>
      </c>
      <c r="F169" s="229" t="s">
        <v>184</v>
      </c>
      <c r="G169" s="226"/>
      <c r="H169" s="230">
        <v>12.810000000000001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133</v>
      </c>
      <c r="AU169" s="236" t="s">
        <v>83</v>
      </c>
      <c r="AV169" s="13" t="s">
        <v>83</v>
      </c>
      <c r="AW169" s="13" t="s">
        <v>33</v>
      </c>
      <c r="AX169" s="13" t="s">
        <v>77</v>
      </c>
      <c r="AY169" s="236" t="s">
        <v>124</v>
      </c>
    </row>
    <row r="170" s="13" customFormat="1">
      <c r="A170" s="13"/>
      <c r="B170" s="225"/>
      <c r="C170" s="226"/>
      <c r="D170" s="227" t="s">
        <v>133</v>
      </c>
      <c r="E170" s="228" t="s">
        <v>1</v>
      </c>
      <c r="F170" s="229" t="s">
        <v>185</v>
      </c>
      <c r="G170" s="226"/>
      <c r="H170" s="230">
        <v>43.332000000000001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133</v>
      </c>
      <c r="AU170" s="236" t="s">
        <v>83</v>
      </c>
      <c r="AV170" s="13" t="s">
        <v>83</v>
      </c>
      <c r="AW170" s="13" t="s">
        <v>33</v>
      </c>
      <c r="AX170" s="13" t="s">
        <v>77</v>
      </c>
      <c r="AY170" s="236" t="s">
        <v>124</v>
      </c>
    </row>
    <row r="171" s="2" customFormat="1" ht="21.75" customHeight="1">
      <c r="A171" s="37"/>
      <c r="B171" s="38"/>
      <c r="C171" s="211" t="s">
        <v>189</v>
      </c>
      <c r="D171" s="211" t="s">
        <v>127</v>
      </c>
      <c r="E171" s="212" t="s">
        <v>190</v>
      </c>
      <c r="F171" s="213" t="s">
        <v>191</v>
      </c>
      <c r="G171" s="214" t="s">
        <v>130</v>
      </c>
      <c r="H171" s="215">
        <v>56.142000000000003</v>
      </c>
      <c r="I171" s="216"/>
      <c r="J171" s="217">
        <f>ROUND(I171*H171,0)</f>
        <v>0</v>
      </c>
      <c r="K171" s="218"/>
      <c r="L171" s="43"/>
      <c r="M171" s="219" t="s">
        <v>1</v>
      </c>
      <c r="N171" s="220" t="s">
        <v>42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0.035000000000000003</v>
      </c>
      <c r="T171" s="222">
        <f>S171*H171</f>
        <v>1.9649700000000003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131</v>
      </c>
      <c r="AT171" s="223" t="s">
        <v>127</v>
      </c>
      <c r="AU171" s="223" t="s">
        <v>83</v>
      </c>
      <c r="AY171" s="16" t="s">
        <v>124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</v>
      </c>
      <c r="BK171" s="224">
        <f>ROUND(I171*H171,0)</f>
        <v>0</v>
      </c>
      <c r="BL171" s="16" t="s">
        <v>131</v>
      </c>
      <c r="BM171" s="223" t="s">
        <v>192</v>
      </c>
    </row>
    <row r="172" s="13" customFormat="1">
      <c r="A172" s="13"/>
      <c r="B172" s="225"/>
      <c r="C172" s="226"/>
      <c r="D172" s="227" t="s">
        <v>133</v>
      </c>
      <c r="E172" s="228" t="s">
        <v>1</v>
      </c>
      <c r="F172" s="229" t="s">
        <v>184</v>
      </c>
      <c r="G172" s="226"/>
      <c r="H172" s="230">
        <v>12.810000000000001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133</v>
      </c>
      <c r="AU172" s="236" t="s">
        <v>83</v>
      </c>
      <c r="AV172" s="13" t="s">
        <v>83</v>
      </c>
      <c r="AW172" s="13" t="s">
        <v>33</v>
      </c>
      <c r="AX172" s="13" t="s">
        <v>77</v>
      </c>
      <c r="AY172" s="236" t="s">
        <v>124</v>
      </c>
    </row>
    <row r="173" s="13" customFormat="1">
      <c r="A173" s="13"/>
      <c r="B173" s="225"/>
      <c r="C173" s="226"/>
      <c r="D173" s="227" t="s">
        <v>133</v>
      </c>
      <c r="E173" s="228" t="s">
        <v>1</v>
      </c>
      <c r="F173" s="229" t="s">
        <v>185</v>
      </c>
      <c r="G173" s="226"/>
      <c r="H173" s="230">
        <v>43.332000000000001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133</v>
      </c>
      <c r="AU173" s="236" t="s">
        <v>83</v>
      </c>
      <c r="AV173" s="13" t="s">
        <v>83</v>
      </c>
      <c r="AW173" s="13" t="s">
        <v>33</v>
      </c>
      <c r="AX173" s="13" t="s">
        <v>77</v>
      </c>
      <c r="AY173" s="236" t="s">
        <v>124</v>
      </c>
    </row>
    <row r="174" s="2" customFormat="1" ht="16.5" customHeight="1">
      <c r="A174" s="37"/>
      <c r="B174" s="38"/>
      <c r="C174" s="211" t="s">
        <v>193</v>
      </c>
      <c r="D174" s="211" t="s">
        <v>127</v>
      </c>
      <c r="E174" s="212" t="s">
        <v>194</v>
      </c>
      <c r="F174" s="213" t="s">
        <v>195</v>
      </c>
      <c r="G174" s="214" t="s">
        <v>141</v>
      </c>
      <c r="H174" s="215">
        <v>33.579999999999998</v>
      </c>
      <c r="I174" s="216"/>
      <c r="J174" s="217">
        <f>ROUND(I174*H174,0)</f>
        <v>0</v>
      </c>
      <c r="K174" s="218"/>
      <c r="L174" s="43"/>
      <c r="M174" s="219" t="s">
        <v>1</v>
      </c>
      <c r="N174" s="220" t="s">
        <v>42</v>
      </c>
      <c r="O174" s="90"/>
      <c r="P174" s="221">
        <f>O174*H174</f>
        <v>0</v>
      </c>
      <c r="Q174" s="221">
        <v>0</v>
      </c>
      <c r="R174" s="221">
        <f>Q174*H174</f>
        <v>0</v>
      </c>
      <c r="S174" s="221">
        <v>0.0089999999999999993</v>
      </c>
      <c r="T174" s="222">
        <f>S174*H174</f>
        <v>0.30221999999999999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131</v>
      </c>
      <c r="AT174" s="223" t="s">
        <v>127</v>
      </c>
      <c r="AU174" s="223" t="s">
        <v>83</v>
      </c>
      <c r="AY174" s="16" t="s">
        <v>124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</v>
      </c>
      <c r="BK174" s="224">
        <f>ROUND(I174*H174,0)</f>
        <v>0</v>
      </c>
      <c r="BL174" s="16" t="s">
        <v>131</v>
      </c>
      <c r="BM174" s="223" t="s">
        <v>196</v>
      </c>
    </row>
    <row r="175" s="14" customFormat="1">
      <c r="A175" s="14"/>
      <c r="B175" s="237"/>
      <c r="C175" s="238"/>
      <c r="D175" s="227" t="s">
        <v>133</v>
      </c>
      <c r="E175" s="239" t="s">
        <v>1</v>
      </c>
      <c r="F175" s="240" t="s">
        <v>158</v>
      </c>
      <c r="G175" s="238"/>
      <c r="H175" s="239" t="s">
        <v>1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133</v>
      </c>
      <c r="AU175" s="246" t="s">
        <v>83</v>
      </c>
      <c r="AV175" s="14" t="s">
        <v>8</v>
      </c>
      <c r="AW175" s="14" t="s">
        <v>33</v>
      </c>
      <c r="AX175" s="14" t="s">
        <v>77</v>
      </c>
      <c r="AY175" s="246" t="s">
        <v>124</v>
      </c>
    </row>
    <row r="176" s="13" customFormat="1">
      <c r="A176" s="13"/>
      <c r="B176" s="225"/>
      <c r="C176" s="226"/>
      <c r="D176" s="227" t="s">
        <v>133</v>
      </c>
      <c r="E176" s="228" t="s">
        <v>1</v>
      </c>
      <c r="F176" s="229" t="s">
        <v>197</v>
      </c>
      <c r="G176" s="226"/>
      <c r="H176" s="230">
        <v>11.58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133</v>
      </c>
      <c r="AU176" s="236" t="s">
        <v>83</v>
      </c>
      <c r="AV176" s="13" t="s">
        <v>83</v>
      </c>
      <c r="AW176" s="13" t="s">
        <v>33</v>
      </c>
      <c r="AX176" s="13" t="s">
        <v>77</v>
      </c>
      <c r="AY176" s="236" t="s">
        <v>124</v>
      </c>
    </row>
    <row r="177" s="13" customFormat="1">
      <c r="A177" s="13"/>
      <c r="B177" s="225"/>
      <c r="C177" s="226"/>
      <c r="D177" s="227" t="s">
        <v>133</v>
      </c>
      <c r="E177" s="228" t="s">
        <v>1</v>
      </c>
      <c r="F177" s="229" t="s">
        <v>198</v>
      </c>
      <c r="G177" s="226"/>
      <c r="H177" s="230">
        <v>11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133</v>
      </c>
      <c r="AU177" s="236" t="s">
        <v>83</v>
      </c>
      <c r="AV177" s="13" t="s">
        <v>83</v>
      </c>
      <c r="AW177" s="13" t="s">
        <v>33</v>
      </c>
      <c r="AX177" s="13" t="s">
        <v>77</v>
      </c>
      <c r="AY177" s="236" t="s">
        <v>124</v>
      </c>
    </row>
    <row r="178" s="13" customFormat="1">
      <c r="A178" s="13"/>
      <c r="B178" s="225"/>
      <c r="C178" s="226"/>
      <c r="D178" s="227" t="s">
        <v>133</v>
      </c>
      <c r="E178" s="228" t="s">
        <v>1</v>
      </c>
      <c r="F178" s="229" t="s">
        <v>199</v>
      </c>
      <c r="G178" s="226"/>
      <c r="H178" s="230">
        <v>11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133</v>
      </c>
      <c r="AU178" s="236" t="s">
        <v>83</v>
      </c>
      <c r="AV178" s="13" t="s">
        <v>83</v>
      </c>
      <c r="AW178" s="13" t="s">
        <v>33</v>
      </c>
      <c r="AX178" s="13" t="s">
        <v>77</v>
      </c>
      <c r="AY178" s="236" t="s">
        <v>124</v>
      </c>
    </row>
    <row r="179" s="2" customFormat="1" ht="21.75" customHeight="1">
      <c r="A179" s="37"/>
      <c r="B179" s="38"/>
      <c r="C179" s="211" t="s">
        <v>200</v>
      </c>
      <c r="D179" s="211" t="s">
        <v>127</v>
      </c>
      <c r="E179" s="212" t="s">
        <v>201</v>
      </c>
      <c r="F179" s="213" t="s">
        <v>202</v>
      </c>
      <c r="G179" s="214" t="s">
        <v>130</v>
      </c>
      <c r="H179" s="215">
        <v>1.2</v>
      </c>
      <c r="I179" s="216"/>
      <c r="J179" s="217">
        <f>ROUND(I179*H179,0)</f>
        <v>0</v>
      </c>
      <c r="K179" s="218"/>
      <c r="L179" s="43"/>
      <c r="M179" s="219" t="s">
        <v>1</v>
      </c>
      <c r="N179" s="220" t="s">
        <v>42</v>
      </c>
      <c r="O179" s="90"/>
      <c r="P179" s="221">
        <f>O179*H179</f>
        <v>0</v>
      </c>
      <c r="Q179" s="221">
        <v>0</v>
      </c>
      <c r="R179" s="221">
        <f>Q179*H179</f>
        <v>0</v>
      </c>
      <c r="S179" s="221">
        <v>0.187</v>
      </c>
      <c r="T179" s="222">
        <f>S179*H179</f>
        <v>0.22439999999999999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131</v>
      </c>
      <c r="AT179" s="223" t="s">
        <v>127</v>
      </c>
      <c r="AU179" s="223" t="s">
        <v>83</v>
      </c>
      <c r="AY179" s="16" t="s">
        <v>124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</v>
      </c>
      <c r="BK179" s="224">
        <f>ROUND(I179*H179,0)</f>
        <v>0</v>
      </c>
      <c r="BL179" s="16" t="s">
        <v>131</v>
      </c>
      <c r="BM179" s="223" t="s">
        <v>203</v>
      </c>
    </row>
    <row r="180" s="13" customFormat="1">
      <c r="A180" s="13"/>
      <c r="B180" s="225"/>
      <c r="C180" s="226"/>
      <c r="D180" s="227" t="s">
        <v>133</v>
      </c>
      <c r="E180" s="228" t="s">
        <v>1</v>
      </c>
      <c r="F180" s="229" t="s">
        <v>134</v>
      </c>
      <c r="G180" s="226"/>
      <c r="H180" s="230">
        <v>1.2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133</v>
      </c>
      <c r="AU180" s="236" t="s">
        <v>83</v>
      </c>
      <c r="AV180" s="13" t="s">
        <v>83</v>
      </c>
      <c r="AW180" s="13" t="s">
        <v>33</v>
      </c>
      <c r="AX180" s="13" t="s">
        <v>77</v>
      </c>
      <c r="AY180" s="236" t="s">
        <v>124</v>
      </c>
    </row>
    <row r="181" s="2" customFormat="1" ht="33" customHeight="1">
      <c r="A181" s="37"/>
      <c r="B181" s="38"/>
      <c r="C181" s="211" t="s">
        <v>204</v>
      </c>
      <c r="D181" s="211" t="s">
        <v>127</v>
      </c>
      <c r="E181" s="212" t="s">
        <v>205</v>
      </c>
      <c r="F181" s="213" t="s">
        <v>206</v>
      </c>
      <c r="G181" s="214" t="s">
        <v>130</v>
      </c>
      <c r="H181" s="215">
        <v>49.506</v>
      </c>
      <c r="I181" s="216"/>
      <c r="J181" s="217">
        <f>ROUND(I181*H181,0)</f>
        <v>0</v>
      </c>
      <c r="K181" s="218"/>
      <c r="L181" s="43"/>
      <c r="M181" s="219" t="s">
        <v>1</v>
      </c>
      <c r="N181" s="220" t="s">
        <v>42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0.045999999999999999</v>
      </c>
      <c r="T181" s="222">
        <f>S181*H181</f>
        <v>2.2772760000000001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131</v>
      </c>
      <c r="AT181" s="223" t="s">
        <v>127</v>
      </c>
      <c r="AU181" s="223" t="s">
        <v>83</v>
      </c>
      <c r="AY181" s="16" t="s">
        <v>124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</v>
      </c>
      <c r="BK181" s="224">
        <f>ROUND(I181*H181,0)</f>
        <v>0</v>
      </c>
      <c r="BL181" s="16" t="s">
        <v>131</v>
      </c>
      <c r="BM181" s="223" t="s">
        <v>207</v>
      </c>
    </row>
    <row r="182" s="14" customFormat="1">
      <c r="A182" s="14"/>
      <c r="B182" s="237"/>
      <c r="C182" s="238"/>
      <c r="D182" s="227" t="s">
        <v>133</v>
      </c>
      <c r="E182" s="239" t="s">
        <v>1</v>
      </c>
      <c r="F182" s="240" t="s">
        <v>158</v>
      </c>
      <c r="G182" s="238"/>
      <c r="H182" s="239" t="s">
        <v>1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133</v>
      </c>
      <c r="AU182" s="246" t="s">
        <v>83</v>
      </c>
      <c r="AV182" s="14" t="s">
        <v>8</v>
      </c>
      <c r="AW182" s="14" t="s">
        <v>33</v>
      </c>
      <c r="AX182" s="14" t="s">
        <v>77</v>
      </c>
      <c r="AY182" s="246" t="s">
        <v>124</v>
      </c>
    </row>
    <row r="183" s="13" customFormat="1">
      <c r="A183" s="13"/>
      <c r="B183" s="225"/>
      <c r="C183" s="226"/>
      <c r="D183" s="227" t="s">
        <v>133</v>
      </c>
      <c r="E183" s="228" t="s">
        <v>1</v>
      </c>
      <c r="F183" s="229" t="s">
        <v>208</v>
      </c>
      <c r="G183" s="226"/>
      <c r="H183" s="230">
        <v>17.370000000000001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133</v>
      </c>
      <c r="AU183" s="236" t="s">
        <v>83</v>
      </c>
      <c r="AV183" s="13" t="s">
        <v>83</v>
      </c>
      <c r="AW183" s="13" t="s">
        <v>33</v>
      </c>
      <c r="AX183" s="13" t="s">
        <v>77</v>
      </c>
      <c r="AY183" s="236" t="s">
        <v>124</v>
      </c>
    </row>
    <row r="184" s="13" customFormat="1">
      <c r="A184" s="13"/>
      <c r="B184" s="225"/>
      <c r="C184" s="226"/>
      <c r="D184" s="227" t="s">
        <v>133</v>
      </c>
      <c r="E184" s="228" t="s">
        <v>1</v>
      </c>
      <c r="F184" s="229" t="s">
        <v>209</v>
      </c>
      <c r="G184" s="226"/>
      <c r="H184" s="230">
        <v>0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133</v>
      </c>
      <c r="AU184" s="236" t="s">
        <v>83</v>
      </c>
      <c r="AV184" s="13" t="s">
        <v>83</v>
      </c>
      <c r="AW184" s="13" t="s">
        <v>33</v>
      </c>
      <c r="AX184" s="13" t="s">
        <v>77</v>
      </c>
      <c r="AY184" s="236" t="s">
        <v>124</v>
      </c>
    </row>
    <row r="185" s="13" customFormat="1">
      <c r="A185" s="13"/>
      <c r="B185" s="225"/>
      <c r="C185" s="226"/>
      <c r="D185" s="227" t="s">
        <v>133</v>
      </c>
      <c r="E185" s="228" t="s">
        <v>1</v>
      </c>
      <c r="F185" s="229" t="s">
        <v>210</v>
      </c>
      <c r="G185" s="226"/>
      <c r="H185" s="230">
        <v>0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133</v>
      </c>
      <c r="AU185" s="236" t="s">
        <v>83</v>
      </c>
      <c r="AV185" s="13" t="s">
        <v>83</v>
      </c>
      <c r="AW185" s="13" t="s">
        <v>33</v>
      </c>
      <c r="AX185" s="13" t="s">
        <v>77</v>
      </c>
      <c r="AY185" s="236" t="s">
        <v>124</v>
      </c>
    </row>
    <row r="186" s="13" customFormat="1">
      <c r="A186" s="13"/>
      <c r="B186" s="225"/>
      <c r="C186" s="226"/>
      <c r="D186" s="227" t="s">
        <v>133</v>
      </c>
      <c r="E186" s="228" t="s">
        <v>1</v>
      </c>
      <c r="F186" s="229" t="s">
        <v>211</v>
      </c>
      <c r="G186" s="226"/>
      <c r="H186" s="230">
        <v>16.068000000000001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133</v>
      </c>
      <c r="AU186" s="236" t="s">
        <v>83</v>
      </c>
      <c r="AV186" s="13" t="s">
        <v>83</v>
      </c>
      <c r="AW186" s="13" t="s">
        <v>33</v>
      </c>
      <c r="AX186" s="13" t="s">
        <v>77</v>
      </c>
      <c r="AY186" s="236" t="s">
        <v>124</v>
      </c>
    </row>
    <row r="187" s="13" customFormat="1">
      <c r="A187" s="13"/>
      <c r="B187" s="225"/>
      <c r="C187" s="226"/>
      <c r="D187" s="227" t="s">
        <v>133</v>
      </c>
      <c r="E187" s="228" t="s">
        <v>1</v>
      </c>
      <c r="F187" s="229" t="s">
        <v>212</v>
      </c>
      <c r="G187" s="226"/>
      <c r="H187" s="230">
        <v>0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133</v>
      </c>
      <c r="AU187" s="236" t="s">
        <v>83</v>
      </c>
      <c r="AV187" s="13" t="s">
        <v>83</v>
      </c>
      <c r="AW187" s="13" t="s">
        <v>33</v>
      </c>
      <c r="AX187" s="13" t="s">
        <v>77</v>
      </c>
      <c r="AY187" s="236" t="s">
        <v>124</v>
      </c>
    </row>
    <row r="188" s="13" customFormat="1">
      <c r="A188" s="13"/>
      <c r="B188" s="225"/>
      <c r="C188" s="226"/>
      <c r="D188" s="227" t="s">
        <v>133</v>
      </c>
      <c r="E188" s="228" t="s">
        <v>1</v>
      </c>
      <c r="F188" s="229" t="s">
        <v>213</v>
      </c>
      <c r="G188" s="226"/>
      <c r="H188" s="230">
        <v>0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133</v>
      </c>
      <c r="AU188" s="236" t="s">
        <v>83</v>
      </c>
      <c r="AV188" s="13" t="s">
        <v>83</v>
      </c>
      <c r="AW188" s="13" t="s">
        <v>33</v>
      </c>
      <c r="AX188" s="13" t="s">
        <v>77</v>
      </c>
      <c r="AY188" s="236" t="s">
        <v>124</v>
      </c>
    </row>
    <row r="189" s="13" customFormat="1">
      <c r="A189" s="13"/>
      <c r="B189" s="225"/>
      <c r="C189" s="226"/>
      <c r="D189" s="227" t="s">
        <v>133</v>
      </c>
      <c r="E189" s="228" t="s">
        <v>1</v>
      </c>
      <c r="F189" s="229" t="s">
        <v>214</v>
      </c>
      <c r="G189" s="226"/>
      <c r="H189" s="230">
        <v>0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133</v>
      </c>
      <c r="AU189" s="236" t="s">
        <v>83</v>
      </c>
      <c r="AV189" s="13" t="s">
        <v>83</v>
      </c>
      <c r="AW189" s="13" t="s">
        <v>33</v>
      </c>
      <c r="AX189" s="13" t="s">
        <v>77</v>
      </c>
      <c r="AY189" s="236" t="s">
        <v>124</v>
      </c>
    </row>
    <row r="190" s="13" customFormat="1">
      <c r="A190" s="13"/>
      <c r="B190" s="225"/>
      <c r="C190" s="226"/>
      <c r="D190" s="227" t="s">
        <v>133</v>
      </c>
      <c r="E190" s="228" t="s">
        <v>1</v>
      </c>
      <c r="F190" s="229" t="s">
        <v>215</v>
      </c>
      <c r="G190" s="226"/>
      <c r="H190" s="230">
        <v>0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133</v>
      </c>
      <c r="AU190" s="236" t="s">
        <v>83</v>
      </c>
      <c r="AV190" s="13" t="s">
        <v>83</v>
      </c>
      <c r="AW190" s="13" t="s">
        <v>33</v>
      </c>
      <c r="AX190" s="13" t="s">
        <v>77</v>
      </c>
      <c r="AY190" s="236" t="s">
        <v>124</v>
      </c>
    </row>
    <row r="191" s="13" customFormat="1">
      <c r="A191" s="13"/>
      <c r="B191" s="225"/>
      <c r="C191" s="226"/>
      <c r="D191" s="227" t="s">
        <v>133</v>
      </c>
      <c r="E191" s="228" t="s">
        <v>1</v>
      </c>
      <c r="F191" s="229" t="s">
        <v>216</v>
      </c>
      <c r="G191" s="226"/>
      <c r="H191" s="230">
        <v>16.068000000000001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133</v>
      </c>
      <c r="AU191" s="236" t="s">
        <v>83</v>
      </c>
      <c r="AV191" s="13" t="s">
        <v>83</v>
      </c>
      <c r="AW191" s="13" t="s">
        <v>33</v>
      </c>
      <c r="AX191" s="13" t="s">
        <v>77</v>
      </c>
      <c r="AY191" s="236" t="s">
        <v>124</v>
      </c>
    </row>
    <row r="192" s="2" customFormat="1" ht="21.75" customHeight="1">
      <c r="A192" s="37"/>
      <c r="B192" s="38"/>
      <c r="C192" s="211" t="s">
        <v>217</v>
      </c>
      <c r="D192" s="211" t="s">
        <v>127</v>
      </c>
      <c r="E192" s="212" t="s">
        <v>218</v>
      </c>
      <c r="F192" s="213" t="s">
        <v>219</v>
      </c>
      <c r="G192" s="214" t="s">
        <v>130</v>
      </c>
      <c r="H192" s="215">
        <v>135.38999999999999</v>
      </c>
      <c r="I192" s="216"/>
      <c r="J192" s="217">
        <f>ROUND(I192*H192,0)</f>
        <v>0</v>
      </c>
      <c r="K192" s="218"/>
      <c r="L192" s="43"/>
      <c r="M192" s="219" t="s">
        <v>1</v>
      </c>
      <c r="N192" s="220" t="s">
        <v>42</v>
      </c>
      <c r="O192" s="90"/>
      <c r="P192" s="221">
        <f>O192*H192</f>
        <v>0</v>
      </c>
      <c r="Q192" s="221">
        <v>0</v>
      </c>
      <c r="R192" s="221">
        <f>Q192*H192</f>
        <v>0</v>
      </c>
      <c r="S192" s="221">
        <v>0.068000000000000005</v>
      </c>
      <c r="T192" s="222">
        <f>S192*H192</f>
        <v>9.2065199999999994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131</v>
      </c>
      <c r="AT192" s="223" t="s">
        <v>127</v>
      </c>
      <c r="AU192" s="223" t="s">
        <v>83</v>
      </c>
      <c r="AY192" s="16" t="s">
        <v>124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</v>
      </c>
      <c r="BK192" s="224">
        <f>ROUND(I192*H192,0)</f>
        <v>0</v>
      </c>
      <c r="BL192" s="16" t="s">
        <v>131</v>
      </c>
      <c r="BM192" s="223" t="s">
        <v>220</v>
      </c>
    </row>
    <row r="193" s="13" customFormat="1">
      <c r="A193" s="13"/>
      <c r="B193" s="225"/>
      <c r="C193" s="226"/>
      <c r="D193" s="227" t="s">
        <v>133</v>
      </c>
      <c r="E193" s="228" t="s">
        <v>1</v>
      </c>
      <c r="F193" s="229" t="s">
        <v>221</v>
      </c>
      <c r="G193" s="226"/>
      <c r="H193" s="230">
        <v>1.3500000000000001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133</v>
      </c>
      <c r="AU193" s="236" t="s">
        <v>83</v>
      </c>
      <c r="AV193" s="13" t="s">
        <v>83</v>
      </c>
      <c r="AW193" s="13" t="s">
        <v>33</v>
      </c>
      <c r="AX193" s="13" t="s">
        <v>77</v>
      </c>
      <c r="AY193" s="236" t="s">
        <v>124</v>
      </c>
    </row>
    <row r="194" s="13" customFormat="1">
      <c r="A194" s="13"/>
      <c r="B194" s="225"/>
      <c r="C194" s="226"/>
      <c r="D194" s="227" t="s">
        <v>133</v>
      </c>
      <c r="E194" s="228" t="s">
        <v>1</v>
      </c>
      <c r="F194" s="229" t="s">
        <v>160</v>
      </c>
      <c r="G194" s="226"/>
      <c r="H194" s="230">
        <v>12.696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133</v>
      </c>
      <c r="AU194" s="236" t="s">
        <v>83</v>
      </c>
      <c r="AV194" s="13" t="s">
        <v>83</v>
      </c>
      <c r="AW194" s="13" t="s">
        <v>33</v>
      </c>
      <c r="AX194" s="13" t="s">
        <v>77</v>
      </c>
      <c r="AY194" s="236" t="s">
        <v>124</v>
      </c>
    </row>
    <row r="195" s="13" customFormat="1">
      <c r="A195" s="13"/>
      <c r="B195" s="225"/>
      <c r="C195" s="226"/>
      <c r="D195" s="227" t="s">
        <v>133</v>
      </c>
      <c r="E195" s="228" t="s">
        <v>1</v>
      </c>
      <c r="F195" s="229" t="s">
        <v>161</v>
      </c>
      <c r="G195" s="226"/>
      <c r="H195" s="230">
        <v>12.167999999999999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133</v>
      </c>
      <c r="AU195" s="236" t="s">
        <v>83</v>
      </c>
      <c r="AV195" s="13" t="s">
        <v>83</v>
      </c>
      <c r="AW195" s="13" t="s">
        <v>33</v>
      </c>
      <c r="AX195" s="13" t="s">
        <v>77</v>
      </c>
      <c r="AY195" s="236" t="s">
        <v>124</v>
      </c>
    </row>
    <row r="196" s="13" customFormat="1">
      <c r="A196" s="13"/>
      <c r="B196" s="225"/>
      <c r="C196" s="226"/>
      <c r="D196" s="227" t="s">
        <v>133</v>
      </c>
      <c r="E196" s="228" t="s">
        <v>1</v>
      </c>
      <c r="F196" s="229" t="s">
        <v>222</v>
      </c>
      <c r="G196" s="226"/>
      <c r="H196" s="230">
        <v>7.4000000000000004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133</v>
      </c>
      <c r="AU196" s="236" t="s">
        <v>83</v>
      </c>
      <c r="AV196" s="13" t="s">
        <v>83</v>
      </c>
      <c r="AW196" s="13" t="s">
        <v>33</v>
      </c>
      <c r="AX196" s="13" t="s">
        <v>77</v>
      </c>
      <c r="AY196" s="236" t="s">
        <v>124</v>
      </c>
    </row>
    <row r="197" s="13" customFormat="1">
      <c r="A197" s="13"/>
      <c r="B197" s="225"/>
      <c r="C197" s="226"/>
      <c r="D197" s="227" t="s">
        <v>133</v>
      </c>
      <c r="E197" s="228" t="s">
        <v>1</v>
      </c>
      <c r="F197" s="229" t="s">
        <v>163</v>
      </c>
      <c r="G197" s="226"/>
      <c r="H197" s="230">
        <v>5.9880000000000004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133</v>
      </c>
      <c r="AU197" s="236" t="s">
        <v>83</v>
      </c>
      <c r="AV197" s="13" t="s">
        <v>83</v>
      </c>
      <c r="AW197" s="13" t="s">
        <v>33</v>
      </c>
      <c r="AX197" s="13" t="s">
        <v>77</v>
      </c>
      <c r="AY197" s="236" t="s">
        <v>124</v>
      </c>
    </row>
    <row r="198" s="13" customFormat="1">
      <c r="A198" s="13"/>
      <c r="B198" s="225"/>
      <c r="C198" s="226"/>
      <c r="D198" s="227" t="s">
        <v>133</v>
      </c>
      <c r="E198" s="228" t="s">
        <v>1</v>
      </c>
      <c r="F198" s="229" t="s">
        <v>164</v>
      </c>
      <c r="G198" s="226"/>
      <c r="H198" s="230">
        <v>19.199999999999999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133</v>
      </c>
      <c r="AU198" s="236" t="s">
        <v>83</v>
      </c>
      <c r="AV198" s="13" t="s">
        <v>83</v>
      </c>
      <c r="AW198" s="13" t="s">
        <v>33</v>
      </c>
      <c r="AX198" s="13" t="s">
        <v>77</v>
      </c>
      <c r="AY198" s="236" t="s">
        <v>124</v>
      </c>
    </row>
    <row r="199" s="13" customFormat="1">
      <c r="A199" s="13"/>
      <c r="B199" s="225"/>
      <c r="C199" s="226"/>
      <c r="D199" s="227" t="s">
        <v>133</v>
      </c>
      <c r="E199" s="228" t="s">
        <v>1</v>
      </c>
      <c r="F199" s="229" t="s">
        <v>223</v>
      </c>
      <c r="G199" s="226"/>
      <c r="H199" s="230">
        <v>11.4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133</v>
      </c>
      <c r="AU199" s="236" t="s">
        <v>83</v>
      </c>
      <c r="AV199" s="13" t="s">
        <v>83</v>
      </c>
      <c r="AW199" s="13" t="s">
        <v>33</v>
      </c>
      <c r="AX199" s="13" t="s">
        <v>77</v>
      </c>
      <c r="AY199" s="236" t="s">
        <v>124</v>
      </c>
    </row>
    <row r="200" s="13" customFormat="1">
      <c r="A200" s="13"/>
      <c r="B200" s="225"/>
      <c r="C200" s="226"/>
      <c r="D200" s="227" t="s">
        <v>133</v>
      </c>
      <c r="E200" s="228" t="s">
        <v>1</v>
      </c>
      <c r="F200" s="229" t="s">
        <v>224</v>
      </c>
      <c r="G200" s="226"/>
      <c r="H200" s="230">
        <v>10.6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133</v>
      </c>
      <c r="AU200" s="236" t="s">
        <v>83</v>
      </c>
      <c r="AV200" s="13" t="s">
        <v>83</v>
      </c>
      <c r="AW200" s="13" t="s">
        <v>33</v>
      </c>
      <c r="AX200" s="13" t="s">
        <v>77</v>
      </c>
      <c r="AY200" s="236" t="s">
        <v>124</v>
      </c>
    </row>
    <row r="201" s="13" customFormat="1">
      <c r="A201" s="13"/>
      <c r="B201" s="225"/>
      <c r="C201" s="226"/>
      <c r="D201" s="227" t="s">
        <v>133</v>
      </c>
      <c r="E201" s="228" t="s">
        <v>1</v>
      </c>
      <c r="F201" s="229" t="s">
        <v>225</v>
      </c>
      <c r="G201" s="226"/>
      <c r="H201" s="230">
        <v>54.588000000000001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133</v>
      </c>
      <c r="AU201" s="236" t="s">
        <v>83</v>
      </c>
      <c r="AV201" s="13" t="s">
        <v>83</v>
      </c>
      <c r="AW201" s="13" t="s">
        <v>33</v>
      </c>
      <c r="AX201" s="13" t="s">
        <v>77</v>
      </c>
      <c r="AY201" s="236" t="s">
        <v>124</v>
      </c>
    </row>
    <row r="202" s="12" customFormat="1" ht="22.8" customHeight="1">
      <c r="A202" s="12"/>
      <c r="B202" s="195"/>
      <c r="C202" s="196"/>
      <c r="D202" s="197" t="s">
        <v>76</v>
      </c>
      <c r="E202" s="209" t="s">
        <v>226</v>
      </c>
      <c r="F202" s="209" t="s">
        <v>227</v>
      </c>
      <c r="G202" s="196"/>
      <c r="H202" s="196"/>
      <c r="I202" s="199"/>
      <c r="J202" s="210">
        <f>BK202</f>
        <v>0</v>
      </c>
      <c r="K202" s="196"/>
      <c r="L202" s="201"/>
      <c r="M202" s="202"/>
      <c r="N202" s="203"/>
      <c r="O202" s="203"/>
      <c r="P202" s="204">
        <f>SUM(P203:P214)</f>
        <v>0</v>
      </c>
      <c r="Q202" s="203"/>
      <c r="R202" s="204">
        <f>SUM(R203:R214)</f>
        <v>0</v>
      </c>
      <c r="S202" s="203"/>
      <c r="T202" s="205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8</v>
      </c>
      <c r="AT202" s="207" t="s">
        <v>76</v>
      </c>
      <c r="AU202" s="207" t="s">
        <v>8</v>
      </c>
      <c r="AY202" s="206" t="s">
        <v>124</v>
      </c>
      <c r="BK202" s="208">
        <f>SUM(BK203:BK214)</f>
        <v>0</v>
      </c>
    </row>
    <row r="203" s="2" customFormat="1" ht="21.75" customHeight="1">
      <c r="A203" s="37"/>
      <c r="B203" s="38"/>
      <c r="C203" s="211" t="s">
        <v>9</v>
      </c>
      <c r="D203" s="211" t="s">
        <v>127</v>
      </c>
      <c r="E203" s="212" t="s">
        <v>228</v>
      </c>
      <c r="F203" s="213" t="s">
        <v>229</v>
      </c>
      <c r="G203" s="214" t="s">
        <v>230</v>
      </c>
      <c r="H203" s="215">
        <v>14.284000000000001</v>
      </c>
      <c r="I203" s="216"/>
      <c r="J203" s="217">
        <f>ROUND(I203*H203,0)</f>
        <v>0</v>
      </c>
      <c r="K203" s="218"/>
      <c r="L203" s="43"/>
      <c r="M203" s="219" t="s">
        <v>1</v>
      </c>
      <c r="N203" s="220" t="s">
        <v>42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131</v>
      </c>
      <c r="AT203" s="223" t="s">
        <v>127</v>
      </c>
      <c r="AU203" s="223" t="s">
        <v>83</v>
      </c>
      <c r="AY203" s="16" t="s">
        <v>124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</v>
      </c>
      <c r="BK203" s="224">
        <f>ROUND(I203*H203,0)</f>
        <v>0</v>
      </c>
      <c r="BL203" s="16" t="s">
        <v>131</v>
      </c>
      <c r="BM203" s="223" t="s">
        <v>231</v>
      </c>
    </row>
    <row r="204" s="2" customFormat="1" ht="16.5" customHeight="1">
      <c r="A204" s="37"/>
      <c r="B204" s="38"/>
      <c r="C204" s="211" t="s">
        <v>232</v>
      </c>
      <c r="D204" s="211" t="s">
        <v>127</v>
      </c>
      <c r="E204" s="212" t="s">
        <v>233</v>
      </c>
      <c r="F204" s="213" t="s">
        <v>234</v>
      </c>
      <c r="G204" s="214" t="s">
        <v>141</v>
      </c>
      <c r="H204" s="215">
        <v>10.5</v>
      </c>
      <c r="I204" s="216"/>
      <c r="J204" s="217">
        <f>ROUND(I204*H204,0)</f>
        <v>0</v>
      </c>
      <c r="K204" s="218"/>
      <c r="L204" s="43"/>
      <c r="M204" s="219" t="s">
        <v>1</v>
      </c>
      <c r="N204" s="220" t="s">
        <v>42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131</v>
      </c>
      <c r="AT204" s="223" t="s">
        <v>127</v>
      </c>
      <c r="AU204" s="223" t="s">
        <v>83</v>
      </c>
      <c r="AY204" s="16" t="s">
        <v>124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</v>
      </c>
      <c r="BK204" s="224">
        <f>ROUND(I204*H204,0)</f>
        <v>0</v>
      </c>
      <c r="BL204" s="16" t="s">
        <v>131</v>
      </c>
      <c r="BM204" s="223" t="s">
        <v>235</v>
      </c>
    </row>
    <row r="205" s="13" customFormat="1">
      <c r="A205" s="13"/>
      <c r="B205" s="225"/>
      <c r="C205" s="226"/>
      <c r="D205" s="227" t="s">
        <v>133</v>
      </c>
      <c r="E205" s="228" t="s">
        <v>1</v>
      </c>
      <c r="F205" s="229" t="s">
        <v>236</v>
      </c>
      <c r="G205" s="226"/>
      <c r="H205" s="230">
        <v>10.5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133</v>
      </c>
      <c r="AU205" s="236" t="s">
        <v>83</v>
      </c>
      <c r="AV205" s="13" t="s">
        <v>83</v>
      </c>
      <c r="AW205" s="13" t="s">
        <v>33</v>
      </c>
      <c r="AX205" s="13" t="s">
        <v>77</v>
      </c>
      <c r="AY205" s="236" t="s">
        <v>124</v>
      </c>
    </row>
    <row r="206" s="2" customFormat="1" ht="21.75" customHeight="1">
      <c r="A206" s="37"/>
      <c r="B206" s="38"/>
      <c r="C206" s="211" t="s">
        <v>237</v>
      </c>
      <c r="D206" s="211" t="s">
        <v>127</v>
      </c>
      <c r="E206" s="212" t="s">
        <v>238</v>
      </c>
      <c r="F206" s="213" t="s">
        <v>239</v>
      </c>
      <c r="G206" s="214" t="s">
        <v>141</v>
      </c>
      <c r="H206" s="215">
        <v>52.5</v>
      </c>
      <c r="I206" s="216"/>
      <c r="J206" s="217">
        <f>ROUND(I206*H206,0)</f>
        <v>0</v>
      </c>
      <c r="K206" s="218"/>
      <c r="L206" s="43"/>
      <c r="M206" s="219" t="s">
        <v>1</v>
      </c>
      <c r="N206" s="220" t="s">
        <v>42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131</v>
      </c>
      <c r="AT206" s="223" t="s">
        <v>127</v>
      </c>
      <c r="AU206" s="223" t="s">
        <v>83</v>
      </c>
      <c r="AY206" s="16" t="s">
        <v>124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</v>
      </c>
      <c r="BK206" s="224">
        <f>ROUND(I206*H206,0)</f>
        <v>0</v>
      </c>
      <c r="BL206" s="16" t="s">
        <v>131</v>
      </c>
      <c r="BM206" s="223" t="s">
        <v>240</v>
      </c>
    </row>
    <row r="207" s="13" customFormat="1">
      <c r="A207" s="13"/>
      <c r="B207" s="225"/>
      <c r="C207" s="226"/>
      <c r="D207" s="227" t="s">
        <v>133</v>
      </c>
      <c r="E207" s="228" t="s">
        <v>1</v>
      </c>
      <c r="F207" s="229" t="s">
        <v>241</v>
      </c>
      <c r="G207" s="226"/>
      <c r="H207" s="230">
        <v>52.5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133</v>
      </c>
      <c r="AU207" s="236" t="s">
        <v>83</v>
      </c>
      <c r="AV207" s="13" t="s">
        <v>83</v>
      </c>
      <c r="AW207" s="13" t="s">
        <v>33</v>
      </c>
      <c r="AX207" s="13" t="s">
        <v>77</v>
      </c>
      <c r="AY207" s="236" t="s">
        <v>124</v>
      </c>
    </row>
    <row r="208" s="2" customFormat="1" ht="21.75" customHeight="1">
      <c r="A208" s="37"/>
      <c r="B208" s="38"/>
      <c r="C208" s="211" t="s">
        <v>242</v>
      </c>
      <c r="D208" s="211" t="s">
        <v>127</v>
      </c>
      <c r="E208" s="212" t="s">
        <v>243</v>
      </c>
      <c r="F208" s="213" t="s">
        <v>244</v>
      </c>
      <c r="G208" s="214" t="s">
        <v>230</v>
      </c>
      <c r="H208" s="215">
        <v>14.284000000000001</v>
      </c>
      <c r="I208" s="216"/>
      <c r="J208" s="217">
        <f>ROUND(I208*H208,0)</f>
        <v>0</v>
      </c>
      <c r="K208" s="218"/>
      <c r="L208" s="43"/>
      <c r="M208" s="219" t="s">
        <v>1</v>
      </c>
      <c r="N208" s="220" t="s">
        <v>42</v>
      </c>
      <c r="O208" s="90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131</v>
      </c>
      <c r="AT208" s="223" t="s">
        <v>127</v>
      </c>
      <c r="AU208" s="223" t="s">
        <v>83</v>
      </c>
      <c r="AY208" s="16" t="s">
        <v>124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8</v>
      </c>
      <c r="BK208" s="224">
        <f>ROUND(I208*H208,0)</f>
        <v>0</v>
      </c>
      <c r="BL208" s="16" t="s">
        <v>131</v>
      </c>
      <c r="BM208" s="223" t="s">
        <v>245</v>
      </c>
    </row>
    <row r="209" s="2" customFormat="1" ht="21.75" customHeight="1">
      <c r="A209" s="37"/>
      <c r="B209" s="38"/>
      <c r="C209" s="211" t="s">
        <v>246</v>
      </c>
      <c r="D209" s="211" t="s">
        <v>127</v>
      </c>
      <c r="E209" s="212" t="s">
        <v>247</v>
      </c>
      <c r="F209" s="213" t="s">
        <v>248</v>
      </c>
      <c r="G209" s="214" t="s">
        <v>230</v>
      </c>
      <c r="H209" s="215">
        <v>42.851999999999997</v>
      </c>
      <c r="I209" s="216"/>
      <c r="J209" s="217">
        <f>ROUND(I209*H209,0)</f>
        <v>0</v>
      </c>
      <c r="K209" s="218"/>
      <c r="L209" s="43"/>
      <c r="M209" s="219" t="s">
        <v>1</v>
      </c>
      <c r="N209" s="220" t="s">
        <v>42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131</v>
      </c>
      <c r="AT209" s="223" t="s">
        <v>127</v>
      </c>
      <c r="AU209" s="223" t="s">
        <v>83</v>
      </c>
      <c r="AY209" s="16" t="s">
        <v>124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</v>
      </c>
      <c r="BK209" s="224">
        <f>ROUND(I209*H209,0)</f>
        <v>0</v>
      </c>
      <c r="BL209" s="16" t="s">
        <v>131</v>
      </c>
      <c r="BM209" s="223" t="s">
        <v>249</v>
      </c>
    </row>
    <row r="210" s="13" customFormat="1">
      <c r="A210" s="13"/>
      <c r="B210" s="225"/>
      <c r="C210" s="226"/>
      <c r="D210" s="227" t="s">
        <v>133</v>
      </c>
      <c r="E210" s="226"/>
      <c r="F210" s="229" t="s">
        <v>250</v>
      </c>
      <c r="G210" s="226"/>
      <c r="H210" s="230">
        <v>42.851999999999997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133</v>
      </c>
      <c r="AU210" s="236" t="s">
        <v>83</v>
      </c>
      <c r="AV210" s="13" t="s">
        <v>83</v>
      </c>
      <c r="AW210" s="13" t="s">
        <v>4</v>
      </c>
      <c r="AX210" s="13" t="s">
        <v>8</v>
      </c>
      <c r="AY210" s="236" t="s">
        <v>124</v>
      </c>
    </row>
    <row r="211" s="2" customFormat="1" ht="33" customHeight="1">
      <c r="A211" s="37"/>
      <c r="B211" s="38"/>
      <c r="C211" s="211" t="s">
        <v>251</v>
      </c>
      <c r="D211" s="211" t="s">
        <v>127</v>
      </c>
      <c r="E211" s="212" t="s">
        <v>252</v>
      </c>
      <c r="F211" s="213" t="s">
        <v>253</v>
      </c>
      <c r="G211" s="214" t="s">
        <v>230</v>
      </c>
      <c r="H211" s="215">
        <v>0.28799999999999998</v>
      </c>
      <c r="I211" s="216"/>
      <c r="J211" s="217">
        <f>ROUND(I211*H211,0)</f>
        <v>0</v>
      </c>
      <c r="K211" s="218"/>
      <c r="L211" s="43"/>
      <c r="M211" s="219" t="s">
        <v>1</v>
      </c>
      <c r="N211" s="220" t="s">
        <v>42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131</v>
      </c>
      <c r="AT211" s="223" t="s">
        <v>127</v>
      </c>
      <c r="AU211" s="223" t="s">
        <v>83</v>
      </c>
      <c r="AY211" s="16" t="s">
        <v>124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</v>
      </c>
      <c r="BK211" s="224">
        <f>ROUND(I211*H211,0)</f>
        <v>0</v>
      </c>
      <c r="BL211" s="16" t="s">
        <v>131</v>
      </c>
      <c r="BM211" s="223" t="s">
        <v>254</v>
      </c>
    </row>
    <row r="212" s="13" customFormat="1">
      <c r="A212" s="13"/>
      <c r="B212" s="225"/>
      <c r="C212" s="226"/>
      <c r="D212" s="227" t="s">
        <v>133</v>
      </c>
      <c r="E212" s="228" t="s">
        <v>1</v>
      </c>
      <c r="F212" s="229" t="s">
        <v>255</v>
      </c>
      <c r="G212" s="226"/>
      <c r="H212" s="230">
        <v>0.28799999999999998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133</v>
      </c>
      <c r="AU212" s="236" t="s">
        <v>83</v>
      </c>
      <c r="AV212" s="13" t="s">
        <v>83</v>
      </c>
      <c r="AW212" s="13" t="s">
        <v>33</v>
      </c>
      <c r="AX212" s="13" t="s">
        <v>77</v>
      </c>
      <c r="AY212" s="236" t="s">
        <v>124</v>
      </c>
    </row>
    <row r="213" s="2" customFormat="1" ht="44.25" customHeight="1">
      <c r="A213" s="37"/>
      <c r="B213" s="38"/>
      <c r="C213" s="211" t="s">
        <v>7</v>
      </c>
      <c r="D213" s="211" t="s">
        <v>127</v>
      </c>
      <c r="E213" s="212" t="s">
        <v>256</v>
      </c>
      <c r="F213" s="213" t="s">
        <v>257</v>
      </c>
      <c r="G213" s="214" t="s">
        <v>230</v>
      </c>
      <c r="H213" s="215">
        <v>13.996</v>
      </c>
      <c r="I213" s="216"/>
      <c r="J213" s="217">
        <f>ROUND(I213*H213,0)</f>
        <v>0</v>
      </c>
      <c r="K213" s="218"/>
      <c r="L213" s="43"/>
      <c r="M213" s="219" t="s">
        <v>1</v>
      </c>
      <c r="N213" s="220" t="s">
        <v>42</v>
      </c>
      <c r="O213" s="90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3" t="s">
        <v>131</v>
      </c>
      <c r="AT213" s="223" t="s">
        <v>127</v>
      </c>
      <c r="AU213" s="223" t="s">
        <v>83</v>
      </c>
      <c r="AY213" s="16" t="s">
        <v>124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6" t="s">
        <v>8</v>
      </c>
      <c r="BK213" s="224">
        <f>ROUND(I213*H213,0)</f>
        <v>0</v>
      </c>
      <c r="BL213" s="16" t="s">
        <v>131</v>
      </c>
      <c r="BM213" s="223" t="s">
        <v>258</v>
      </c>
    </row>
    <row r="214" s="13" customFormat="1">
      <c r="A214" s="13"/>
      <c r="B214" s="225"/>
      <c r="C214" s="226"/>
      <c r="D214" s="227" t="s">
        <v>133</v>
      </c>
      <c r="E214" s="228" t="s">
        <v>1</v>
      </c>
      <c r="F214" s="229" t="s">
        <v>259</v>
      </c>
      <c r="G214" s="226"/>
      <c r="H214" s="230">
        <v>13.996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133</v>
      </c>
      <c r="AU214" s="236" t="s">
        <v>83</v>
      </c>
      <c r="AV214" s="13" t="s">
        <v>83</v>
      </c>
      <c r="AW214" s="13" t="s">
        <v>33</v>
      </c>
      <c r="AX214" s="13" t="s">
        <v>77</v>
      </c>
      <c r="AY214" s="236" t="s">
        <v>124</v>
      </c>
    </row>
    <row r="215" s="12" customFormat="1" ht="22.8" customHeight="1">
      <c r="A215" s="12"/>
      <c r="B215" s="195"/>
      <c r="C215" s="196"/>
      <c r="D215" s="197" t="s">
        <v>76</v>
      </c>
      <c r="E215" s="209" t="s">
        <v>260</v>
      </c>
      <c r="F215" s="209" t="s">
        <v>261</v>
      </c>
      <c r="G215" s="196"/>
      <c r="H215" s="196"/>
      <c r="I215" s="199"/>
      <c r="J215" s="210">
        <f>BK215</f>
        <v>0</v>
      </c>
      <c r="K215" s="196"/>
      <c r="L215" s="201"/>
      <c r="M215" s="202"/>
      <c r="N215" s="203"/>
      <c r="O215" s="203"/>
      <c r="P215" s="204">
        <f>P216</f>
        <v>0</v>
      </c>
      <c r="Q215" s="203"/>
      <c r="R215" s="204">
        <f>R216</f>
        <v>0</v>
      </c>
      <c r="S215" s="203"/>
      <c r="T215" s="205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6" t="s">
        <v>8</v>
      </c>
      <c r="AT215" s="207" t="s">
        <v>76</v>
      </c>
      <c r="AU215" s="207" t="s">
        <v>8</v>
      </c>
      <c r="AY215" s="206" t="s">
        <v>124</v>
      </c>
      <c r="BK215" s="208">
        <f>BK216</f>
        <v>0</v>
      </c>
    </row>
    <row r="216" s="2" customFormat="1" ht="16.5" customHeight="1">
      <c r="A216" s="37"/>
      <c r="B216" s="38"/>
      <c r="C216" s="211" t="s">
        <v>262</v>
      </c>
      <c r="D216" s="211" t="s">
        <v>127</v>
      </c>
      <c r="E216" s="212" t="s">
        <v>263</v>
      </c>
      <c r="F216" s="213" t="s">
        <v>264</v>
      </c>
      <c r="G216" s="214" t="s">
        <v>230</v>
      </c>
      <c r="H216" s="215">
        <v>3.9580000000000002</v>
      </c>
      <c r="I216" s="216"/>
      <c r="J216" s="217">
        <f>ROUND(I216*H216,0)</f>
        <v>0</v>
      </c>
      <c r="K216" s="218"/>
      <c r="L216" s="43"/>
      <c r="M216" s="219" t="s">
        <v>1</v>
      </c>
      <c r="N216" s="220" t="s">
        <v>42</v>
      </c>
      <c r="O216" s="90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3" t="s">
        <v>131</v>
      </c>
      <c r="AT216" s="223" t="s">
        <v>127</v>
      </c>
      <c r="AU216" s="223" t="s">
        <v>83</v>
      </c>
      <c r="AY216" s="16" t="s">
        <v>124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6" t="s">
        <v>8</v>
      </c>
      <c r="BK216" s="224">
        <f>ROUND(I216*H216,0)</f>
        <v>0</v>
      </c>
      <c r="BL216" s="16" t="s">
        <v>131</v>
      </c>
      <c r="BM216" s="223" t="s">
        <v>265</v>
      </c>
    </row>
    <row r="217" s="12" customFormat="1" ht="25.92" customHeight="1">
      <c r="A217" s="12"/>
      <c r="B217" s="195"/>
      <c r="C217" s="196"/>
      <c r="D217" s="197" t="s">
        <v>76</v>
      </c>
      <c r="E217" s="198" t="s">
        <v>266</v>
      </c>
      <c r="F217" s="198" t="s">
        <v>267</v>
      </c>
      <c r="G217" s="196"/>
      <c r="H217" s="196"/>
      <c r="I217" s="199"/>
      <c r="J217" s="200">
        <f>BK217</f>
        <v>0</v>
      </c>
      <c r="K217" s="196"/>
      <c r="L217" s="201"/>
      <c r="M217" s="202"/>
      <c r="N217" s="203"/>
      <c r="O217" s="203"/>
      <c r="P217" s="204">
        <f>P218+P228+P235+P239+P247+P268+P286+P350+P363</f>
        <v>0</v>
      </c>
      <c r="Q217" s="203"/>
      <c r="R217" s="204">
        <f>R218+R228+R235+R239+R247+R268+R286+R350+R363</f>
        <v>6.8519980200000008</v>
      </c>
      <c r="S217" s="203"/>
      <c r="T217" s="205">
        <f>T218+T228+T235+T239+T247+T268+T286+T350+T363</f>
        <v>0.30844640000000001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83</v>
      </c>
      <c r="AT217" s="207" t="s">
        <v>76</v>
      </c>
      <c r="AU217" s="207" t="s">
        <v>77</v>
      </c>
      <c r="AY217" s="206" t="s">
        <v>124</v>
      </c>
      <c r="BK217" s="208">
        <f>BK218+BK228+BK235+BK239+BK247+BK268+BK286+BK350+BK363</f>
        <v>0</v>
      </c>
    </row>
    <row r="218" s="12" customFormat="1" ht="22.8" customHeight="1">
      <c r="A218" s="12"/>
      <c r="B218" s="195"/>
      <c r="C218" s="196"/>
      <c r="D218" s="197" t="s">
        <v>76</v>
      </c>
      <c r="E218" s="209" t="s">
        <v>268</v>
      </c>
      <c r="F218" s="209" t="s">
        <v>269</v>
      </c>
      <c r="G218" s="196"/>
      <c r="H218" s="196"/>
      <c r="I218" s="199"/>
      <c r="J218" s="210">
        <f>BK218</f>
        <v>0</v>
      </c>
      <c r="K218" s="196"/>
      <c r="L218" s="201"/>
      <c r="M218" s="202"/>
      <c r="N218" s="203"/>
      <c r="O218" s="203"/>
      <c r="P218" s="204">
        <f>SUM(P219:P227)</f>
        <v>0</v>
      </c>
      <c r="Q218" s="203"/>
      <c r="R218" s="204">
        <f>SUM(R219:R227)</f>
        <v>0</v>
      </c>
      <c r="S218" s="203"/>
      <c r="T218" s="205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6" t="s">
        <v>83</v>
      </c>
      <c r="AT218" s="207" t="s">
        <v>76</v>
      </c>
      <c r="AU218" s="207" t="s">
        <v>8</v>
      </c>
      <c r="AY218" s="206" t="s">
        <v>124</v>
      </c>
      <c r="BK218" s="208">
        <f>SUM(BK219:BK227)</f>
        <v>0</v>
      </c>
    </row>
    <row r="219" s="2" customFormat="1" ht="16.5" customHeight="1">
      <c r="A219" s="37"/>
      <c r="B219" s="38"/>
      <c r="C219" s="211" t="s">
        <v>270</v>
      </c>
      <c r="D219" s="211" t="s">
        <v>127</v>
      </c>
      <c r="E219" s="212" t="s">
        <v>271</v>
      </c>
      <c r="F219" s="213" t="s">
        <v>272</v>
      </c>
      <c r="G219" s="214" t="s">
        <v>273</v>
      </c>
      <c r="H219" s="215">
        <v>1</v>
      </c>
      <c r="I219" s="216"/>
      <c r="J219" s="217">
        <f>ROUND(I219*H219,0)</f>
        <v>0</v>
      </c>
      <c r="K219" s="218"/>
      <c r="L219" s="43"/>
      <c r="M219" s="219" t="s">
        <v>1</v>
      </c>
      <c r="N219" s="220" t="s">
        <v>42</v>
      </c>
      <c r="O219" s="90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232</v>
      </c>
      <c r="AT219" s="223" t="s">
        <v>127</v>
      </c>
      <c r="AU219" s="223" t="s">
        <v>83</v>
      </c>
      <c r="AY219" s="16" t="s">
        <v>124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</v>
      </c>
      <c r="BK219" s="224">
        <f>ROUND(I219*H219,0)</f>
        <v>0</v>
      </c>
      <c r="BL219" s="16" t="s">
        <v>232</v>
      </c>
      <c r="BM219" s="223" t="s">
        <v>274</v>
      </c>
    </row>
    <row r="220" s="2" customFormat="1" ht="21.75" customHeight="1">
      <c r="A220" s="37"/>
      <c r="B220" s="38"/>
      <c r="C220" s="211" t="s">
        <v>275</v>
      </c>
      <c r="D220" s="211" t="s">
        <v>127</v>
      </c>
      <c r="E220" s="212" t="s">
        <v>276</v>
      </c>
      <c r="F220" s="213" t="s">
        <v>277</v>
      </c>
      <c r="G220" s="214" t="s">
        <v>278</v>
      </c>
      <c r="H220" s="215">
        <v>1</v>
      </c>
      <c r="I220" s="216"/>
      <c r="J220" s="217">
        <f>ROUND(I220*H220,0)</f>
        <v>0</v>
      </c>
      <c r="K220" s="218"/>
      <c r="L220" s="43"/>
      <c r="M220" s="219" t="s">
        <v>1</v>
      </c>
      <c r="N220" s="220" t="s">
        <v>42</v>
      </c>
      <c r="O220" s="90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3" t="s">
        <v>232</v>
      </c>
      <c r="AT220" s="223" t="s">
        <v>127</v>
      </c>
      <c r="AU220" s="223" t="s">
        <v>83</v>
      </c>
      <c r="AY220" s="16" t="s">
        <v>124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6" t="s">
        <v>8</v>
      </c>
      <c r="BK220" s="224">
        <f>ROUND(I220*H220,0)</f>
        <v>0</v>
      </c>
      <c r="BL220" s="16" t="s">
        <v>232</v>
      </c>
      <c r="BM220" s="223" t="s">
        <v>279</v>
      </c>
    </row>
    <row r="221" s="2" customFormat="1" ht="21.75" customHeight="1">
      <c r="A221" s="37"/>
      <c r="B221" s="38"/>
      <c r="C221" s="211" t="s">
        <v>280</v>
      </c>
      <c r="D221" s="211" t="s">
        <v>127</v>
      </c>
      <c r="E221" s="212" t="s">
        <v>281</v>
      </c>
      <c r="F221" s="213" t="s">
        <v>282</v>
      </c>
      <c r="G221" s="214" t="s">
        <v>283</v>
      </c>
      <c r="H221" s="215">
        <v>11</v>
      </c>
      <c r="I221" s="216"/>
      <c r="J221" s="217">
        <f>ROUND(I221*H221,0)</f>
        <v>0</v>
      </c>
      <c r="K221" s="218"/>
      <c r="L221" s="43"/>
      <c r="M221" s="219" t="s">
        <v>1</v>
      </c>
      <c r="N221" s="220" t="s">
        <v>42</v>
      </c>
      <c r="O221" s="90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3" t="s">
        <v>232</v>
      </c>
      <c r="AT221" s="223" t="s">
        <v>127</v>
      </c>
      <c r="AU221" s="223" t="s">
        <v>83</v>
      </c>
      <c r="AY221" s="16" t="s">
        <v>124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6" t="s">
        <v>8</v>
      </c>
      <c r="BK221" s="224">
        <f>ROUND(I221*H221,0)</f>
        <v>0</v>
      </c>
      <c r="BL221" s="16" t="s">
        <v>232</v>
      </c>
      <c r="BM221" s="223" t="s">
        <v>284</v>
      </c>
    </row>
    <row r="222" s="13" customFormat="1">
      <c r="A222" s="13"/>
      <c r="B222" s="225"/>
      <c r="C222" s="226"/>
      <c r="D222" s="227" t="s">
        <v>133</v>
      </c>
      <c r="E222" s="228" t="s">
        <v>1</v>
      </c>
      <c r="F222" s="229" t="s">
        <v>285</v>
      </c>
      <c r="G222" s="226"/>
      <c r="H222" s="230">
        <v>11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133</v>
      </c>
      <c r="AU222" s="236" t="s">
        <v>83</v>
      </c>
      <c r="AV222" s="13" t="s">
        <v>83</v>
      </c>
      <c r="AW222" s="13" t="s">
        <v>33</v>
      </c>
      <c r="AX222" s="13" t="s">
        <v>77</v>
      </c>
      <c r="AY222" s="236" t="s">
        <v>124</v>
      </c>
    </row>
    <row r="223" s="2" customFormat="1" ht="21.75" customHeight="1">
      <c r="A223" s="37"/>
      <c r="B223" s="38"/>
      <c r="C223" s="211" t="s">
        <v>286</v>
      </c>
      <c r="D223" s="211" t="s">
        <v>127</v>
      </c>
      <c r="E223" s="212" t="s">
        <v>287</v>
      </c>
      <c r="F223" s="213" t="s">
        <v>288</v>
      </c>
      <c r="G223" s="214" t="s">
        <v>283</v>
      </c>
      <c r="H223" s="215">
        <v>11</v>
      </c>
      <c r="I223" s="216"/>
      <c r="J223" s="217">
        <f>ROUND(I223*H223,0)</f>
        <v>0</v>
      </c>
      <c r="K223" s="218"/>
      <c r="L223" s="43"/>
      <c r="M223" s="219" t="s">
        <v>1</v>
      </c>
      <c r="N223" s="220" t="s">
        <v>42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232</v>
      </c>
      <c r="AT223" s="223" t="s">
        <v>127</v>
      </c>
      <c r="AU223" s="223" t="s">
        <v>83</v>
      </c>
      <c r="AY223" s="16" t="s">
        <v>124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8</v>
      </c>
      <c r="BK223" s="224">
        <f>ROUND(I223*H223,0)</f>
        <v>0</v>
      </c>
      <c r="BL223" s="16" t="s">
        <v>232</v>
      </c>
      <c r="BM223" s="223" t="s">
        <v>289</v>
      </c>
    </row>
    <row r="224" s="13" customFormat="1">
      <c r="A224" s="13"/>
      <c r="B224" s="225"/>
      <c r="C224" s="226"/>
      <c r="D224" s="227" t="s">
        <v>133</v>
      </c>
      <c r="E224" s="228" t="s">
        <v>1</v>
      </c>
      <c r="F224" s="229" t="s">
        <v>285</v>
      </c>
      <c r="G224" s="226"/>
      <c r="H224" s="230">
        <v>11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133</v>
      </c>
      <c r="AU224" s="236" t="s">
        <v>83</v>
      </c>
      <c r="AV224" s="13" t="s">
        <v>83</v>
      </c>
      <c r="AW224" s="13" t="s">
        <v>33</v>
      </c>
      <c r="AX224" s="13" t="s">
        <v>77</v>
      </c>
      <c r="AY224" s="236" t="s">
        <v>124</v>
      </c>
    </row>
    <row r="225" s="2" customFormat="1" ht="21.75" customHeight="1">
      <c r="A225" s="37"/>
      <c r="B225" s="38"/>
      <c r="C225" s="211" t="s">
        <v>290</v>
      </c>
      <c r="D225" s="211" t="s">
        <v>127</v>
      </c>
      <c r="E225" s="212" t="s">
        <v>291</v>
      </c>
      <c r="F225" s="213" t="s">
        <v>292</v>
      </c>
      <c r="G225" s="214" t="s">
        <v>283</v>
      </c>
      <c r="H225" s="215">
        <v>9</v>
      </c>
      <c r="I225" s="216"/>
      <c r="J225" s="217">
        <f>ROUND(I225*H225,0)</f>
        <v>0</v>
      </c>
      <c r="K225" s="218"/>
      <c r="L225" s="43"/>
      <c r="M225" s="219" t="s">
        <v>1</v>
      </c>
      <c r="N225" s="220" t="s">
        <v>42</v>
      </c>
      <c r="O225" s="90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3" t="s">
        <v>232</v>
      </c>
      <c r="AT225" s="223" t="s">
        <v>127</v>
      </c>
      <c r="AU225" s="223" t="s">
        <v>83</v>
      </c>
      <c r="AY225" s="16" t="s">
        <v>124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6" t="s">
        <v>8</v>
      </c>
      <c r="BK225" s="224">
        <f>ROUND(I225*H225,0)</f>
        <v>0</v>
      </c>
      <c r="BL225" s="16" t="s">
        <v>232</v>
      </c>
      <c r="BM225" s="223" t="s">
        <v>293</v>
      </c>
    </row>
    <row r="226" s="13" customFormat="1">
      <c r="A226" s="13"/>
      <c r="B226" s="225"/>
      <c r="C226" s="226"/>
      <c r="D226" s="227" t="s">
        <v>133</v>
      </c>
      <c r="E226" s="228" t="s">
        <v>1</v>
      </c>
      <c r="F226" s="229" t="s">
        <v>294</v>
      </c>
      <c r="G226" s="226"/>
      <c r="H226" s="230">
        <v>9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133</v>
      </c>
      <c r="AU226" s="236" t="s">
        <v>83</v>
      </c>
      <c r="AV226" s="13" t="s">
        <v>83</v>
      </c>
      <c r="AW226" s="13" t="s">
        <v>33</v>
      </c>
      <c r="AX226" s="13" t="s">
        <v>77</v>
      </c>
      <c r="AY226" s="236" t="s">
        <v>124</v>
      </c>
    </row>
    <row r="227" s="2" customFormat="1" ht="21.75" customHeight="1">
      <c r="A227" s="37"/>
      <c r="B227" s="38"/>
      <c r="C227" s="211" t="s">
        <v>295</v>
      </c>
      <c r="D227" s="211" t="s">
        <v>127</v>
      </c>
      <c r="E227" s="212" t="s">
        <v>296</v>
      </c>
      <c r="F227" s="213" t="s">
        <v>297</v>
      </c>
      <c r="G227" s="214" t="s">
        <v>283</v>
      </c>
      <c r="H227" s="215">
        <v>2</v>
      </c>
      <c r="I227" s="216"/>
      <c r="J227" s="217">
        <f>ROUND(I227*H227,0)</f>
        <v>0</v>
      </c>
      <c r="K227" s="218"/>
      <c r="L227" s="43"/>
      <c r="M227" s="219" t="s">
        <v>1</v>
      </c>
      <c r="N227" s="220" t="s">
        <v>42</v>
      </c>
      <c r="O227" s="90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3" t="s">
        <v>232</v>
      </c>
      <c r="AT227" s="223" t="s">
        <v>127</v>
      </c>
      <c r="AU227" s="223" t="s">
        <v>83</v>
      </c>
      <c r="AY227" s="16" t="s">
        <v>124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6" t="s">
        <v>8</v>
      </c>
      <c r="BK227" s="224">
        <f>ROUND(I227*H227,0)</f>
        <v>0</v>
      </c>
      <c r="BL227" s="16" t="s">
        <v>232</v>
      </c>
      <c r="BM227" s="223" t="s">
        <v>298</v>
      </c>
    </row>
    <row r="228" s="12" customFormat="1" ht="22.8" customHeight="1">
      <c r="A228" s="12"/>
      <c r="B228" s="195"/>
      <c r="C228" s="196"/>
      <c r="D228" s="197" t="s">
        <v>76</v>
      </c>
      <c r="E228" s="209" t="s">
        <v>299</v>
      </c>
      <c r="F228" s="209" t="s">
        <v>300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SUM(P229:P234)</f>
        <v>0</v>
      </c>
      <c r="Q228" s="203"/>
      <c r="R228" s="204">
        <f>SUM(R229:R234)</f>
        <v>0</v>
      </c>
      <c r="S228" s="203"/>
      <c r="T228" s="205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6" t="s">
        <v>83</v>
      </c>
      <c r="AT228" s="207" t="s">
        <v>76</v>
      </c>
      <c r="AU228" s="207" t="s">
        <v>8</v>
      </c>
      <c r="AY228" s="206" t="s">
        <v>124</v>
      </c>
      <c r="BK228" s="208">
        <f>SUM(BK229:BK234)</f>
        <v>0</v>
      </c>
    </row>
    <row r="229" s="2" customFormat="1" ht="21.75" customHeight="1">
      <c r="A229" s="37"/>
      <c r="B229" s="38"/>
      <c r="C229" s="211" t="s">
        <v>301</v>
      </c>
      <c r="D229" s="211" t="s">
        <v>127</v>
      </c>
      <c r="E229" s="212" t="s">
        <v>302</v>
      </c>
      <c r="F229" s="213" t="s">
        <v>303</v>
      </c>
      <c r="G229" s="214" t="s">
        <v>304</v>
      </c>
      <c r="H229" s="215">
        <v>1</v>
      </c>
      <c r="I229" s="216"/>
      <c r="J229" s="217">
        <f>ROUND(I229*H229,0)</f>
        <v>0</v>
      </c>
      <c r="K229" s="218"/>
      <c r="L229" s="43"/>
      <c r="M229" s="219" t="s">
        <v>1</v>
      </c>
      <c r="N229" s="220" t="s">
        <v>42</v>
      </c>
      <c r="O229" s="90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3" t="s">
        <v>232</v>
      </c>
      <c r="AT229" s="223" t="s">
        <v>127</v>
      </c>
      <c r="AU229" s="223" t="s">
        <v>83</v>
      </c>
      <c r="AY229" s="16" t="s">
        <v>124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6" t="s">
        <v>8</v>
      </c>
      <c r="BK229" s="224">
        <f>ROUND(I229*H229,0)</f>
        <v>0</v>
      </c>
      <c r="BL229" s="16" t="s">
        <v>232</v>
      </c>
      <c r="BM229" s="223" t="s">
        <v>305</v>
      </c>
    </row>
    <row r="230" s="2" customFormat="1" ht="21.75" customHeight="1">
      <c r="A230" s="37"/>
      <c r="B230" s="38"/>
      <c r="C230" s="211" t="s">
        <v>306</v>
      </c>
      <c r="D230" s="211" t="s">
        <v>127</v>
      </c>
      <c r="E230" s="212" t="s">
        <v>307</v>
      </c>
      <c r="F230" s="213" t="s">
        <v>308</v>
      </c>
      <c r="G230" s="214" t="s">
        <v>304</v>
      </c>
      <c r="H230" s="215">
        <v>1</v>
      </c>
      <c r="I230" s="216"/>
      <c r="J230" s="217">
        <f>ROUND(I230*H230,0)</f>
        <v>0</v>
      </c>
      <c r="K230" s="218"/>
      <c r="L230" s="43"/>
      <c r="M230" s="219" t="s">
        <v>1</v>
      </c>
      <c r="N230" s="220" t="s">
        <v>42</v>
      </c>
      <c r="O230" s="90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3" t="s">
        <v>232</v>
      </c>
      <c r="AT230" s="223" t="s">
        <v>127</v>
      </c>
      <c r="AU230" s="223" t="s">
        <v>83</v>
      </c>
      <c r="AY230" s="16" t="s">
        <v>124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6" t="s">
        <v>8</v>
      </c>
      <c r="BK230" s="224">
        <f>ROUND(I230*H230,0)</f>
        <v>0</v>
      </c>
      <c r="BL230" s="16" t="s">
        <v>232</v>
      </c>
      <c r="BM230" s="223" t="s">
        <v>309</v>
      </c>
    </row>
    <row r="231" s="2" customFormat="1" ht="21.75" customHeight="1">
      <c r="A231" s="37"/>
      <c r="B231" s="38"/>
      <c r="C231" s="211" t="s">
        <v>310</v>
      </c>
      <c r="D231" s="211" t="s">
        <v>127</v>
      </c>
      <c r="E231" s="212" t="s">
        <v>311</v>
      </c>
      <c r="F231" s="213" t="s">
        <v>312</v>
      </c>
      <c r="G231" s="214" t="s">
        <v>304</v>
      </c>
      <c r="H231" s="215">
        <v>1</v>
      </c>
      <c r="I231" s="216"/>
      <c r="J231" s="217">
        <f>ROUND(I231*H231,0)</f>
        <v>0</v>
      </c>
      <c r="K231" s="218"/>
      <c r="L231" s="43"/>
      <c r="M231" s="219" t="s">
        <v>1</v>
      </c>
      <c r="N231" s="220" t="s">
        <v>42</v>
      </c>
      <c r="O231" s="90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232</v>
      </c>
      <c r="AT231" s="223" t="s">
        <v>127</v>
      </c>
      <c r="AU231" s="223" t="s">
        <v>83</v>
      </c>
      <c r="AY231" s="16" t="s">
        <v>124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8</v>
      </c>
      <c r="BK231" s="224">
        <f>ROUND(I231*H231,0)</f>
        <v>0</v>
      </c>
      <c r="BL231" s="16" t="s">
        <v>232</v>
      </c>
      <c r="BM231" s="223" t="s">
        <v>313</v>
      </c>
    </row>
    <row r="232" s="2" customFormat="1" ht="21.75" customHeight="1">
      <c r="A232" s="37"/>
      <c r="B232" s="38"/>
      <c r="C232" s="211" t="s">
        <v>314</v>
      </c>
      <c r="D232" s="211" t="s">
        <v>127</v>
      </c>
      <c r="E232" s="212" t="s">
        <v>315</v>
      </c>
      <c r="F232" s="213" t="s">
        <v>316</v>
      </c>
      <c r="G232" s="214" t="s">
        <v>304</v>
      </c>
      <c r="H232" s="215">
        <v>1</v>
      </c>
      <c r="I232" s="216"/>
      <c r="J232" s="217">
        <f>ROUND(I232*H232,0)</f>
        <v>0</v>
      </c>
      <c r="K232" s="218"/>
      <c r="L232" s="43"/>
      <c r="M232" s="219" t="s">
        <v>1</v>
      </c>
      <c r="N232" s="220" t="s">
        <v>42</v>
      </c>
      <c r="O232" s="90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3" t="s">
        <v>232</v>
      </c>
      <c r="AT232" s="223" t="s">
        <v>127</v>
      </c>
      <c r="AU232" s="223" t="s">
        <v>83</v>
      </c>
      <c r="AY232" s="16" t="s">
        <v>124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6" t="s">
        <v>8</v>
      </c>
      <c r="BK232" s="224">
        <f>ROUND(I232*H232,0)</f>
        <v>0</v>
      </c>
      <c r="BL232" s="16" t="s">
        <v>232</v>
      </c>
      <c r="BM232" s="223" t="s">
        <v>317</v>
      </c>
    </row>
    <row r="233" s="2" customFormat="1" ht="21.75" customHeight="1">
      <c r="A233" s="37"/>
      <c r="B233" s="38"/>
      <c r="C233" s="211" t="s">
        <v>318</v>
      </c>
      <c r="D233" s="211" t="s">
        <v>127</v>
      </c>
      <c r="E233" s="212" t="s">
        <v>319</v>
      </c>
      <c r="F233" s="213" t="s">
        <v>320</v>
      </c>
      <c r="G233" s="214" t="s">
        <v>304</v>
      </c>
      <c r="H233" s="215">
        <v>1</v>
      </c>
      <c r="I233" s="216"/>
      <c r="J233" s="217">
        <f>ROUND(I233*H233,0)</f>
        <v>0</v>
      </c>
      <c r="K233" s="218"/>
      <c r="L233" s="43"/>
      <c r="M233" s="219" t="s">
        <v>1</v>
      </c>
      <c r="N233" s="220" t="s">
        <v>42</v>
      </c>
      <c r="O233" s="90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232</v>
      </c>
      <c r="AT233" s="223" t="s">
        <v>127</v>
      </c>
      <c r="AU233" s="223" t="s">
        <v>83</v>
      </c>
      <c r="AY233" s="16" t="s">
        <v>124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8</v>
      </c>
      <c r="BK233" s="224">
        <f>ROUND(I233*H233,0)</f>
        <v>0</v>
      </c>
      <c r="BL233" s="16" t="s">
        <v>232</v>
      </c>
      <c r="BM233" s="223" t="s">
        <v>321</v>
      </c>
    </row>
    <row r="234" s="2" customFormat="1" ht="21.75" customHeight="1">
      <c r="A234" s="37"/>
      <c r="B234" s="38"/>
      <c r="C234" s="211" t="s">
        <v>322</v>
      </c>
      <c r="D234" s="211" t="s">
        <v>127</v>
      </c>
      <c r="E234" s="212" t="s">
        <v>323</v>
      </c>
      <c r="F234" s="213" t="s">
        <v>324</v>
      </c>
      <c r="G234" s="214" t="s">
        <v>304</v>
      </c>
      <c r="H234" s="215">
        <v>1</v>
      </c>
      <c r="I234" s="216"/>
      <c r="J234" s="217">
        <f>ROUND(I234*H234,0)</f>
        <v>0</v>
      </c>
      <c r="K234" s="218"/>
      <c r="L234" s="43"/>
      <c r="M234" s="219" t="s">
        <v>1</v>
      </c>
      <c r="N234" s="220" t="s">
        <v>42</v>
      </c>
      <c r="O234" s="90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3" t="s">
        <v>232</v>
      </c>
      <c r="AT234" s="223" t="s">
        <v>127</v>
      </c>
      <c r="AU234" s="223" t="s">
        <v>83</v>
      </c>
      <c r="AY234" s="16" t="s">
        <v>124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6" t="s">
        <v>8</v>
      </c>
      <c r="BK234" s="224">
        <f>ROUND(I234*H234,0)</f>
        <v>0</v>
      </c>
      <c r="BL234" s="16" t="s">
        <v>232</v>
      </c>
      <c r="BM234" s="223" t="s">
        <v>325</v>
      </c>
    </row>
    <row r="235" s="12" customFormat="1" ht="22.8" customHeight="1">
      <c r="A235" s="12"/>
      <c r="B235" s="195"/>
      <c r="C235" s="196"/>
      <c r="D235" s="197" t="s">
        <v>76</v>
      </c>
      <c r="E235" s="209" t="s">
        <v>326</v>
      </c>
      <c r="F235" s="209" t="s">
        <v>327</v>
      </c>
      <c r="G235" s="196"/>
      <c r="H235" s="196"/>
      <c r="I235" s="199"/>
      <c r="J235" s="210">
        <f>BK235</f>
        <v>0</v>
      </c>
      <c r="K235" s="196"/>
      <c r="L235" s="201"/>
      <c r="M235" s="202"/>
      <c r="N235" s="203"/>
      <c r="O235" s="203"/>
      <c r="P235" s="204">
        <f>SUM(P236:P238)</f>
        <v>0</v>
      </c>
      <c r="Q235" s="203"/>
      <c r="R235" s="204">
        <f>SUM(R236:R238)</f>
        <v>0</v>
      </c>
      <c r="S235" s="203"/>
      <c r="T235" s="205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6" t="s">
        <v>83</v>
      </c>
      <c r="AT235" s="207" t="s">
        <v>76</v>
      </c>
      <c r="AU235" s="207" t="s">
        <v>8</v>
      </c>
      <c r="AY235" s="206" t="s">
        <v>124</v>
      </c>
      <c r="BK235" s="208">
        <f>SUM(BK236:BK238)</f>
        <v>0</v>
      </c>
    </row>
    <row r="236" s="2" customFormat="1" ht="21.75" customHeight="1">
      <c r="A236" s="37"/>
      <c r="B236" s="38"/>
      <c r="C236" s="211" t="s">
        <v>328</v>
      </c>
      <c r="D236" s="211" t="s">
        <v>127</v>
      </c>
      <c r="E236" s="212" t="s">
        <v>329</v>
      </c>
      <c r="F236" s="213" t="s">
        <v>330</v>
      </c>
      <c r="G236" s="214" t="s">
        <v>278</v>
      </c>
      <c r="H236" s="215">
        <v>1</v>
      </c>
      <c r="I236" s="216"/>
      <c r="J236" s="217">
        <f>ROUND(I236*H236,0)</f>
        <v>0</v>
      </c>
      <c r="K236" s="218"/>
      <c r="L236" s="43"/>
      <c r="M236" s="219" t="s">
        <v>1</v>
      </c>
      <c r="N236" s="220" t="s">
        <v>42</v>
      </c>
      <c r="O236" s="90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3" t="s">
        <v>232</v>
      </c>
      <c r="AT236" s="223" t="s">
        <v>127</v>
      </c>
      <c r="AU236" s="223" t="s">
        <v>83</v>
      </c>
      <c r="AY236" s="16" t="s">
        <v>124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6" t="s">
        <v>8</v>
      </c>
      <c r="BK236" s="224">
        <f>ROUND(I236*H236,0)</f>
        <v>0</v>
      </c>
      <c r="BL236" s="16" t="s">
        <v>232</v>
      </c>
      <c r="BM236" s="223" t="s">
        <v>331</v>
      </c>
    </row>
    <row r="237" s="2" customFormat="1" ht="21.75" customHeight="1">
      <c r="A237" s="37"/>
      <c r="B237" s="38"/>
      <c r="C237" s="211" t="s">
        <v>332</v>
      </c>
      <c r="D237" s="211" t="s">
        <v>127</v>
      </c>
      <c r="E237" s="212" t="s">
        <v>333</v>
      </c>
      <c r="F237" s="213" t="s">
        <v>334</v>
      </c>
      <c r="G237" s="214" t="s">
        <v>283</v>
      </c>
      <c r="H237" s="215">
        <v>3</v>
      </c>
      <c r="I237" s="216"/>
      <c r="J237" s="217">
        <f>ROUND(I237*H237,0)</f>
        <v>0</v>
      </c>
      <c r="K237" s="218"/>
      <c r="L237" s="43"/>
      <c r="M237" s="219" t="s">
        <v>1</v>
      </c>
      <c r="N237" s="220" t="s">
        <v>42</v>
      </c>
      <c r="O237" s="90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3" t="s">
        <v>232</v>
      </c>
      <c r="AT237" s="223" t="s">
        <v>127</v>
      </c>
      <c r="AU237" s="223" t="s">
        <v>83</v>
      </c>
      <c r="AY237" s="16" t="s">
        <v>124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6" t="s">
        <v>8</v>
      </c>
      <c r="BK237" s="224">
        <f>ROUND(I237*H237,0)</f>
        <v>0</v>
      </c>
      <c r="BL237" s="16" t="s">
        <v>232</v>
      </c>
      <c r="BM237" s="223" t="s">
        <v>335</v>
      </c>
    </row>
    <row r="238" s="2" customFormat="1" ht="21.75" customHeight="1">
      <c r="A238" s="37"/>
      <c r="B238" s="38"/>
      <c r="C238" s="211" t="s">
        <v>336</v>
      </c>
      <c r="D238" s="211" t="s">
        <v>127</v>
      </c>
      <c r="E238" s="212" t="s">
        <v>337</v>
      </c>
      <c r="F238" s="213" t="s">
        <v>338</v>
      </c>
      <c r="G238" s="214" t="s">
        <v>283</v>
      </c>
      <c r="H238" s="215">
        <v>3</v>
      </c>
      <c r="I238" s="216"/>
      <c r="J238" s="217">
        <f>ROUND(I238*H238,0)</f>
        <v>0</v>
      </c>
      <c r="K238" s="218"/>
      <c r="L238" s="43"/>
      <c r="M238" s="219" t="s">
        <v>1</v>
      </c>
      <c r="N238" s="220" t="s">
        <v>42</v>
      </c>
      <c r="O238" s="90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3" t="s">
        <v>232</v>
      </c>
      <c r="AT238" s="223" t="s">
        <v>127</v>
      </c>
      <c r="AU238" s="223" t="s">
        <v>83</v>
      </c>
      <c r="AY238" s="16" t="s">
        <v>124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6" t="s">
        <v>8</v>
      </c>
      <c r="BK238" s="224">
        <f>ROUND(I238*H238,0)</f>
        <v>0</v>
      </c>
      <c r="BL238" s="16" t="s">
        <v>232</v>
      </c>
      <c r="BM238" s="223" t="s">
        <v>339</v>
      </c>
    </row>
    <row r="239" s="12" customFormat="1" ht="22.8" customHeight="1">
      <c r="A239" s="12"/>
      <c r="B239" s="195"/>
      <c r="C239" s="196"/>
      <c r="D239" s="197" t="s">
        <v>76</v>
      </c>
      <c r="E239" s="209" t="s">
        <v>340</v>
      </c>
      <c r="F239" s="209" t="s">
        <v>341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SUM(P240:P246)</f>
        <v>0</v>
      </c>
      <c r="Q239" s="203"/>
      <c r="R239" s="204">
        <f>SUM(R240:R246)</f>
        <v>0.020093400000000001</v>
      </c>
      <c r="S239" s="203"/>
      <c r="T239" s="205">
        <f>SUM(T240:T246)</f>
        <v>0.018446400000000002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6" t="s">
        <v>83</v>
      </c>
      <c r="AT239" s="207" t="s">
        <v>76</v>
      </c>
      <c r="AU239" s="207" t="s">
        <v>8</v>
      </c>
      <c r="AY239" s="206" t="s">
        <v>124</v>
      </c>
      <c r="BK239" s="208">
        <f>SUM(BK240:BK246)</f>
        <v>0</v>
      </c>
    </row>
    <row r="240" s="2" customFormat="1" ht="21.75" customHeight="1">
      <c r="A240" s="37"/>
      <c r="B240" s="38"/>
      <c r="C240" s="211" t="s">
        <v>342</v>
      </c>
      <c r="D240" s="211" t="s">
        <v>127</v>
      </c>
      <c r="E240" s="212" t="s">
        <v>343</v>
      </c>
      <c r="F240" s="213" t="s">
        <v>344</v>
      </c>
      <c r="G240" s="214" t="s">
        <v>130</v>
      </c>
      <c r="H240" s="215">
        <v>1.647</v>
      </c>
      <c r="I240" s="216"/>
      <c r="J240" s="217">
        <f>ROUND(I240*H240,0)</f>
        <v>0</v>
      </c>
      <c r="K240" s="218"/>
      <c r="L240" s="43"/>
      <c r="M240" s="219" t="s">
        <v>1</v>
      </c>
      <c r="N240" s="220" t="s">
        <v>42</v>
      </c>
      <c r="O240" s="90"/>
      <c r="P240" s="221">
        <f>O240*H240</f>
        <v>0</v>
      </c>
      <c r="Q240" s="221">
        <v>0.012200000000000001</v>
      </c>
      <c r="R240" s="221">
        <f>Q240*H240</f>
        <v>0.020093400000000001</v>
      </c>
      <c r="S240" s="221">
        <v>0</v>
      </c>
      <c r="T240" s="22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3" t="s">
        <v>232</v>
      </c>
      <c r="AT240" s="223" t="s">
        <v>127</v>
      </c>
      <c r="AU240" s="223" t="s">
        <v>83</v>
      </c>
      <c r="AY240" s="16" t="s">
        <v>124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6" t="s">
        <v>8</v>
      </c>
      <c r="BK240" s="224">
        <f>ROUND(I240*H240,0)</f>
        <v>0</v>
      </c>
      <c r="BL240" s="16" t="s">
        <v>232</v>
      </c>
      <c r="BM240" s="223" t="s">
        <v>345</v>
      </c>
    </row>
    <row r="241" s="13" customFormat="1">
      <c r="A241" s="13"/>
      <c r="B241" s="225"/>
      <c r="C241" s="226"/>
      <c r="D241" s="227" t="s">
        <v>133</v>
      </c>
      <c r="E241" s="228" t="s">
        <v>1</v>
      </c>
      <c r="F241" s="229" t="s">
        <v>346</v>
      </c>
      <c r="G241" s="226"/>
      <c r="H241" s="230">
        <v>1.647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133</v>
      </c>
      <c r="AU241" s="236" t="s">
        <v>83</v>
      </c>
      <c r="AV241" s="13" t="s">
        <v>83</v>
      </c>
      <c r="AW241" s="13" t="s">
        <v>33</v>
      </c>
      <c r="AX241" s="13" t="s">
        <v>77</v>
      </c>
      <c r="AY241" s="236" t="s">
        <v>124</v>
      </c>
    </row>
    <row r="242" s="2" customFormat="1" ht="21.75" customHeight="1">
      <c r="A242" s="37"/>
      <c r="B242" s="38"/>
      <c r="C242" s="211" t="s">
        <v>347</v>
      </c>
      <c r="D242" s="211" t="s">
        <v>127</v>
      </c>
      <c r="E242" s="212" t="s">
        <v>348</v>
      </c>
      <c r="F242" s="213" t="s">
        <v>349</v>
      </c>
      <c r="G242" s="214" t="s">
        <v>130</v>
      </c>
      <c r="H242" s="215">
        <v>1.647</v>
      </c>
      <c r="I242" s="216"/>
      <c r="J242" s="217">
        <f>ROUND(I242*H242,0)</f>
        <v>0</v>
      </c>
      <c r="K242" s="218"/>
      <c r="L242" s="43"/>
      <c r="M242" s="219" t="s">
        <v>1</v>
      </c>
      <c r="N242" s="220" t="s">
        <v>42</v>
      </c>
      <c r="O242" s="90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3" t="s">
        <v>232</v>
      </c>
      <c r="AT242" s="223" t="s">
        <v>127</v>
      </c>
      <c r="AU242" s="223" t="s">
        <v>83</v>
      </c>
      <c r="AY242" s="16" t="s">
        <v>124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6" t="s">
        <v>8</v>
      </c>
      <c r="BK242" s="224">
        <f>ROUND(I242*H242,0)</f>
        <v>0</v>
      </c>
      <c r="BL242" s="16" t="s">
        <v>232</v>
      </c>
      <c r="BM242" s="223" t="s">
        <v>350</v>
      </c>
    </row>
    <row r="243" s="2" customFormat="1" ht="21.75" customHeight="1">
      <c r="A243" s="37"/>
      <c r="B243" s="38"/>
      <c r="C243" s="211" t="s">
        <v>351</v>
      </c>
      <c r="D243" s="211" t="s">
        <v>127</v>
      </c>
      <c r="E243" s="212" t="s">
        <v>352</v>
      </c>
      <c r="F243" s="213" t="s">
        <v>353</v>
      </c>
      <c r="G243" s="214" t="s">
        <v>130</v>
      </c>
      <c r="H243" s="215">
        <v>1.647</v>
      </c>
      <c r="I243" s="216"/>
      <c r="J243" s="217">
        <f>ROUND(I243*H243,0)</f>
        <v>0</v>
      </c>
      <c r="K243" s="218"/>
      <c r="L243" s="43"/>
      <c r="M243" s="219" t="s">
        <v>1</v>
      </c>
      <c r="N243" s="220" t="s">
        <v>42</v>
      </c>
      <c r="O243" s="90"/>
      <c r="P243" s="221">
        <f>O243*H243</f>
        <v>0</v>
      </c>
      <c r="Q243" s="221">
        <v>0</v>
      </c>
      <c r="R243" s="221">
        <f>Q243*H243</f>
        <v>0</v>
      </c>
      <c r="S243" s="221">
        <v>0.0112</v>
      </c>
      <c r="T243" s="222">
        <f>S243*H243</f>
        <v>0.018446400000000002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3" t="s">
        <v>232</v>
      </c>
      <c r="AT243" s="223" t="s">
        <v>127</v>
      </c>
      <c r="AU243" s="223" t="s">
        <v>83</v>
      </c>
      <c r="AY243" s="16" t="s">
        <v>124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6" t="s">
        <v>8</v>
      </c>
      <c r="BK243" s="224">
        <f>ROUND(I243*H243,0)</f>
        <v>0</v>
      </c>
      <c r="BL243" s="16" t="s">
        <v>232</v>
      </c>
      <c r="BM243" s="223" t="s">
        <v>354</v>
      </c>
    </row>
    <row r="244" s="2" customFormat="1" ht="21.75" customHeight="1">
      <c r="A244" s="37"/>
      <c r="B244" s="38"/>
      <c r="C244" s="211" t="s">
        <v>355</v>
      </c>
      <c r="D244" s="211" t="s">
        <v>127</v>
      </c>
      <c r="E244" s="212" t="s">
        <v>356</v>
      </c>
      <c r="F244" s="213" t="s">
        <v>357</v>
      </c>
      <c r="G244" s="214" t="s">
        <v>358</v>
      </c>
      <c r="H244" s="215">
        <v>4</v>
      </c>
      <c r="I244" s="216"/>
      <c r="J244" s="217">
        <f>ROUND(I244*H244,0)</f>
        <v>0</v>
      </c>
      <c r="K244" s="218"/>
      <c r="L244" s="43"/>
      <c r="M244" s="219" t="s">
        <v>1</v>
      </c>
      <c r="N244" s="220" t="s">
        <v>42</v>
      </c>
      <c r="O244" s="90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3" t="s">
        <v>232</v>
      </c>
      <c r="AT244" s="223" t="s">
        <v>127</v>
      </c>
      <c r="AU244" s="223" t="s">
        <v>83</v>
      </c>
      <c r="AY244" s="16" t="s">
        <v>124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6" t="s">
        <v>8</v>
      </c>
      <c r="BK244" s="224">
        <f>ROUND(I244*H244,0)</f>
        <v>0</v>
      </c>
      <c r="BL244" s="16" t="s">
        <v>232</v>
      </c>
      <c r="BM244" s="223" t="s">
        <v>359</v>
      </c>
    </row>
    <row r="245" s="2" customFormat="1" ht="21.75" customHeight="1">
      <c r="A245" s="37"/>
      <c r="B245" s="38"/>
      <c r="C245" s="211" t="s">
        <v>360</v>
      </c>
      <c r="D245" s="211" t="s">
        <v>127</v>
      </c>
      <c r="E245" s="212" t="s">
        <v>361</v>
      </c>
      <c r="F245" s="213" t="s">
        <v>362</v>
      </c>
      <c r="G245" s="214" t="s">
        <v>230</v>
      </c>
      <c r="H245" s="215">
        <v>0.02</v>
      </c>
      <c r="I245" s="216"/>
      <c r="J245" s="217">
        <f>ROUND(I245*H245,0)</f>
        <v>0</v>
      </c>
      <c r="K245" s="218"/>
      <c r="L245" s="43"/>
      <c r="M245" s="219" t="s">
        <v>1</v>
      </c>
      <c r="N245" s="220" t="s">
        <v>42</v>
      </c>
      <c r="O245" s="90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3" t="s">
        <v>232</v>
      </c>
      <c r="AT245" s="223" t="s">
        <v>127</v>
      </c>
      <c r="AU245" s="223" t="s">
        <v>83</v>
      </c>
      <c r="AY245" s="16" t="s">
        <v>124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6" t="s">
        <v>8</v>
      </c>
      <c r="BK245" s="224">
        <f>ROUND(I245*H245,0)</f>
        <v>0</v>
      </c>
      <c r="BL245" s="16" t="s">
        <v>232</v>
      </c>
      <c r="BM245" s="223" t="s">
        <v>363</v>
      </c>
    </row>
    <row r="246" s="2" customFormat="1" ht="21.75" customHeight="1">
      <c r="A246" s="37"/>
      <c r="B246" s="38"/>
      <c r="C246" s="211" t="s">
        <v>364</v>
      </c>
      <c r="D246" s="211" t="s">
        <v>127</v>
      </c>
      <c r="E246" s="212" t="s">
        <v>365</v>
      </c>
      <c r="F246" s="213" t="s">
        <v>366</v>
      </c>
      <c r="G246" s="214" t="s">
        <v>230</v>
      </c>
      <c r="H246" s="215">
        <v>0.02</v>
      </c>
      <c r="I246" s="216"/>
      <c r="J246" s="217">
        <f>ROUND(I246*H246,0)</f>
        <v>0</v>
      </c>
      <c r="K246" s="218"/>
      <c r="L246" s="43"/>
      <c r="M246" s="219" t="s">
        <v>1</v>
      </c>
      <c r="N246" s="220" t="s">
        <v>42</v>
      </c>
      <c r="O246" s="90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3" t="s">
        <v>232</v>
      </c>
      <c r="AT246" s="223" t="s">
        <v>127</v>
      </c>
      <c r="AU246" s="223" t="s">
        <v>83</v>
      </c>
      <c r="AY246" s="16" t="s">
        <v>124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6" t="s">
        <v>8</v>
      </c>
      <c r="BK246" s="224">
        <f>ROUND(I246*H246,0)</f>
        <v>0</v>
      </c>
      <c r="BL246" s="16" t="s">
        <v>232</v>
      </c>
      <c r="BM246" s="223" t="s">
        <v>367</v>
      </c>
    </row>
    <row r="247" s="12" customFormat="1" ht="22.8" customHeight="1">
      <c r="A247" s="12"/>
      <c r="B247" s="195"/>
      <c r="C247" s="196"/>
      <c r="D247" s="197" t="s">
        <v>76</v>
      </c>
      <c r="E247" s="209" t="s">
        <v>368</v>
      </c>
      <c r="F247" s="209" t="s">
        <v>369</v>
      </c>
      <c r="G247" s="196"/>
      <c r="H247" s="196"/>
      <c r="I247" s="199"/>
      <c r="J247" s="210">
        <f>BK247</f>
        <v>0</v>
      </c>
      <c r="K247" s="196"/>
      <c r="L247" s="201"/>
      <c r="M247" s="202"/>
      <c r="N247" s="203"/>
      <c r="O247" s="203"/>
      <c r="P247" s="204">
        <f>SUM(P248:P267)</f>
        <v>0</v>
      </c>
      <c r="Q247" s="203"/>
      <c r="R247" s="204">
        <f>SUM(R248:R267)</f>
        <v>0.21150000000000002</v>
      </c>
      <c r="S247" s="203"/>
      <c r="T247" s="205">
        <f>SUM(T248:T267)</f>
        <v>0.29000000000000004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6" t="s">
        <v>83</v>
      </c>
      <c r="AT247" s="207" t="s">
        <v>76</v>
      </c>
      <c r="AU247" s="207" t="s">
        <v>8</v>
      </c>
      <c r="AY247" s="206" t="s">
        <v>124</v>
      </c>
      <c r="BK247" s="208">
        <f>SUM(BK248:BK267)</f>
        <v>0</v>
      </c>
    </row>
    <row r="248" s="2" customFormat="1" ht="21.75" customHeight="1">
      <c r="A248" s="37"/>
      <c r="B248" s="38"/>
      <c r="C248" s="211" t="s">
        <v>370</v>
      </c>
      <c r="D248" s="211" t="s">
        <v>127</v>
      </c>
      <c r="E248" s="212" t="s">
        <v>371</v>
      </c>
      <c r="F248" s="213" t="s">
        <v>372</v>
      </c>
      <c r="G248" s="214" t="s">
        <v>283</v>
      </c>
      <c r="H248" s="215">
        <v>12</v>
      </c>
      <c r="I248" s="216"/>
      <c r="J248" s="217">
        <f>ROUND(I248*H248,0)</f>
        <v>0</v>
      </c>
      <c r="K248" s="218"/>
      <c r="L248" s="43"/>
      <c r="M248" s="219" t="s">
        <v>1</v>
      </c>
      <c r="N248" s="220" t="s">
        <v>42</v>
      </c>
      <c r="O248" s="90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3" t="s">
        <v>232</v>
      </c>
      <c r="AT248" s="223" t="s">
        <v>127</v>
      </c>
      <c r="AU248" s="223" t="s">
        <v>83</v>
      </c>
      <c r="AY248" s="16" t="s">
        <v>124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6" t="s">
        <v>8</v>
      </c>
      <c r="BK248" s="224">
        <f>ROUND(I248*H248,0)</f>
        <v>0</v>
      </c>
      <c r="BL248" s="16" t="s">
        <v>232</v>
      </c>
      <c r="BM248" s="223" t="s">
        <v>373</v>
      </c>
    </row>
    <row r="249" s="13" customFormat="1">
      <c r="A249" s="13"/>
      <c r="B249" s="225"/>
      <c r="C249" s="226"/>
      <c r="D249" s="227" t="s">
        <v>133</v>
      </c>
      <c r="E249" s="228" t="s">
        <v>1</v>
      </c>
      <c r="F249" s="229" t="s">
        <v>374</v>
      </c>
      <c r="G249" s="226"/>
      <c r="H249" s="230">
        <v>1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133</v>
      </c>
      <c r="AU249" s="236" t="s">
        <v>83</v>
      </c>
      <c r="AV249" s="13" t="s">
        <v>83</v>
      </c>
      <c r="AW249" s="13" t="s">
        <v>33</v>
      </c>
      <c r="AX249" s="13" t="s">
        <v>77</v>
      </c>
      <c r="AY249" s="236" t="s">
        <v>124</v>
      </c>
    </row>
    <row r="250" s="13" customFormat="1">
      <c r="A250" s="13"/>
      <c r="B250" s="225"/>
      <c r="C250" s="226"/>
      <c r="D250" s="227" t="s">
        <v>133</v>
      </c>
      <c r="E250" s="228" t="s">
        <v>1</v>
      </c>
      <c r="F250" s="229" t="s">
        <v>375</v>
      </c>
      <c r="G250" s="226"/>
      <c r="H250" s="230">
        <v>1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133</v>
      </c>
      <c r="AU250" s="236" t="s">
        <v>83</v>
      </c>
      <c r="AV250" s="13" t="s">
        <v>83</v>
      </c>
      <c r="AW250" s="13" t="s">
        <v>33</v>
      </c>
      <c r="AX250" s="13" t="s">
        <v>77</v>
      </c>
      <c r="AY250" s="236" t="s">
        <v>124</v>
      </c>
    </row>
    <row r="251" s="13" customFormat="1">
      <c r="A251" s="13"/>
      <c r="B251" s="225"/>
      <c r="C251" s="226"/>
      <c r="D251" s="227" t="s">
        <v>133</v>
      </c>
      <c r="E251" s="228" t="s">
        <v>1</v>
      </c>
      <c r="F251" s="229" t="s">
        <v>376</v>
      </c>
      <c r="G251" s="226"/>
      <c r="H251" s="230">
        <v>1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133</v>
      </c>
      <c r="AU251" s="236" t="s">
        <v>83</v>
      </c>
      <c r="AV251" s="13" t="s">
        <v>83</v>
      </c>
      <c r="AW251" s="13" t="s">
        <v>33</v>
      </c>
      <c r="AX251" s="13" t="s">
        <v>77</v>
      </c>
      <c r="AY251" s="236" t="s">
        <v>124</v>
      </c>
    </row>
    <row r="252" s="13" customFormat="1">
      <c r="A252" s="13"/>
      <c r="B252" s="225"/>
      <c r="C252" s="226"/>
      <c r="D252" s="227" t="s">
        <v>133</v>
      </c>
      <c r="E252" s="228" t="s">
        <v>1</v>
      </c>
      <c r="F252" s="229" t="s">
        <v>377</v>
      </c>
      <c r="G252" s="226"/>
      <c r="H252" s="230">
        <v>4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133</v>
      </c>
      <c r="AU252" s="236" t="s">
        <v>83</v>
      </c>
      <c r="AV252" s="13" t="s">
        <v>83</v>
      </c>
      <c r="AW252" s="13" t="s">
        <v>33</v>
      </c>
      <c r="AX252" s="13" t="s">
        <v>77</v>
      </c>
      <c r="AY252" s="236" t="s">
        <v>124</v>
      </c>
    </row>
    <row r="253" s="13" customFormat="1">
      <c r="A253" s="13"/>
      <c r="B253" s="225"/>
      <c r="C253" s="226"/>
      <c r="D253" s="227" t="s">
        <v>133</v>
      </c>
      <c r="E253" s="228" t="s">
        <v>1</v>
      </c>
      <c r="F253" s="229" t="s">
        <v>378</v>
      </c>
      <c r="G253" s="226"/>
      <c r="H253" s="230">
        <v>5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133</v>
      </c>
      <c r="AU253" s="236" t="s">
        <v>83</v>
      </c>
      <c r="AV253" s="13" t="s">
        <v>83</v>
      </c>
      <c r="AW253" s="13" t="s">
        <v>33</v>
      </c>
      <c r="AX253" s="13" t="s">
        <v>77</v>
      </c>
      <c r="AY253" s="236" t="s">
        <v>124</v>
      </c>
    </row>
    <row r="254" s="2" customFormat="1" ht="21.75" customHeight="1">
      <c r="A254" s="37"/>
      <c r="B254" s="38"/>
      <c r="C254" s="247" t="s">
        <v>379</v>
      </c>
      <c r="D254" s="247" t="s">
        <v>380</v>
      </c>
      <c r="E254" s="248" t="s">
        <v>381</v>
      </c>
      <c r="F254" s="249" t="s">
        <v>382</v>
      </c>
      <c r="G254" s="250" t="s">
        <v>283</v>
      </c>
      <c r="H254" s="251">
        <v>7</v>
      </c>
      <c r="I254" s="252"/>
      <c r="J254" s="253">
        <f>ROUND(I254*H254,0)</f>
        <v>0</v>
      </c>
      <c r="K254" s="254"/>
      <c r="L254" s="255"/>
      <c r="M254" s="256" t="s">
        <v>1</v>
      </c>
      <c r="N254" s="257" t="s">
        <v>42</v>
      </c>
      <c r="O254" s="90"/>
      <c r="P254" s="221">
        <f>O254*H254</f>
        <v>0</v>
      </c>
      <c r="Q254" s="221">
        <v>0.016</v>
      </c>
      <c r="R254" s="221">
        <f>Q254*H254</f>
        <v>0.112</v>
      </c>
      <c r="S254" s="221">
        <v>0</v>
      </c>
      <c r="T254" s="22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3" t="s">
        <v>314</v>
      </c>
      <c r="AT254" s="223" t="s">
        <v>380</v>
      </c>
      <c r="AU254" s="223" t="s">
        <v>83</v>
      </c>
      <c r="AY254" s="16" t="s">
        <v>124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6" t="s">
        <v>8</v>
      </c>
      <c r="BK254" s="224">
        <f>ROUND(I254*H254,0)</f>
        <v>0</v>
      </c>
      <c r="BL254" s="16" t="s">
        <v>232</v>
      </c>
      <c r="BM254" s="223" t="s">
        <v>383</v>
      </c>
    </row>
    <row r="255" s="13" customFormat="1">
      <c r="A255" s="13"/>
      <c r="B255" s="225"/>
      <c r="C255" s="226"/>
      <c r="D255" s="227" t="s">
        <v>133</v>
      </c>
      <c r="E255" s="228" t="s">
        <v>1</v>
      </c>
      <c r="F255" s="229" t="s">
        <v>375</v>
      </c>
      <c r="G255" s="226"/>
      <c r="H255" s="230">
        <v>1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133</v>
      </c>
      <c r="AU255" s="236" t="s">
        <v>83</v>
      </c>
      <c r="AV255" s="13" t="s">
        <v>83</v>
      </c>
      <c r="AW255" s="13" t="s">
        <v>33</v>
      </c>
      <c r="AX255" s="13" t="s">
        <v>77</v>
      </c>
      <c r="AY255" s="236" t="s">
        <v>124</v>
      </c>
    </row>
    <row r="256" s="13" customFormat="1">
      <c r="A256" s="13"/>
      <c r="B256" s="225"/>
      <c r="C256" s="226"/>
      <c r="D256" s="227" t="s">
        <v>133</v>
      </c>
      <c r="E256" s="228" t="s">
        <v>1</v>
      </c>
      <c r="F256" s="229" t="s">
        <v>376</v>
      </c>
      <c r="G256" s="226"/>
      <c r="H256" s="230">
        <v>1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133</v>
      </c>
      <c r="AU256" s="236" t="s">
        <v>83</v>
      </c>
      <c r="AV256" s="13" t="s">
        <v>83</v>
      </c>
      <c r="AW256" s="13" t="s">
        <v>33</v>
      </c>
      <c r="AX256" s="13" t="s">
        <v>77</v>
      </c>
      <c r="AY256" s="236" t="s">
        <v>124</v>
      </c>
    </row>
    <row r="257" s="13" customFormat="1">
      <c r="A257" s="13"/>
      <c r="B257" s="225"/>
      <c r="C257" s="226"/>
      <c r="D257" s="227" t="s">
        <v>133</v>
      </c>
      <c r="E257" s="228" t="s">
        <v>1</v>
      </c>
      <c r="F257" s="229" t="s">
        <v>378</v>
      </c>
      <c r="G257" s="226"/>
      <c r="H257" s="230">
        <v>5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133</v>
      </c>
      <c r="AU257" s="236" t="s">
        <v>83</v>
      </c>
      <c r="AV257" s="13" t="s">
        <v>83</v>
      </c>
      <c r="AW257" s="13" t="s">
        <v>33</v>
      </c>
      <c r="AX257" s="13" t="s">
        <v>77</v>
      </c>
      <c r="AY257" s="236" t="s">
        <v>124</v>
      </c>
    </row>
    <row r="258" s="2" customFormat="1" ht="21.75" customHeight="1">
      <c r="A258" s="37"/>
      <c r="B258" s="38"/>
      <c r="C258" s="247" t="s">
        <v>384</v>
      </c>
      <c r="D258" s="247" t="s">
        <v>380</v>
      </c>
      <c r="E258" s="248" t="s">
        <v>385</v>
      </c>
      <c r="F258" s="249" t="s">
        <v>386</v>
      </c>
      <c r="G258" s="250" t="s">
        <v>283</v>
      </c>
      <c r="H258" s="251">
        <v>5</v>
      </c>
      <c r="I258" s="252"/>
      <c r="J258" s="253">
        <f>ROUND(I258*H258,0)</f>
        <v>0</v>
      </c>
      <c r="K258" s="254"/>
      <c r="L258" s="255"/>
      <c r="M258" s="256" t="s">
        <v>1</v>
      </c>
      <c r="N258" s="257" t="s">
        <v>42</v>
      </c>
      <c r="O258" s="90"/>
      <c r="P258" s="221">
        <f>O258*H258</f>
        <v>0</v>
      </c>
      <c r="Q258" s="221">
        <v>0.017500000000000002</v>
      </c>
      <c r="R258" s="221">
        <f>Q258*H258</f>
        <v>0.087500000000000008</v>
      </c>
      <c r="S258" s="221">
        <v>0</v>
      </c>
      <c r="T258" s="22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3" t="s">
        <v>314</v>
      </c>
      <c r="AT258" s="223" t="s">
        <v>380</v>
      </c>
      <c r="AU258" s="223" t="s">
        <v>83</v>
      </c>
      <c r="AY258" s="16" t="s">
        <v>124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6" t="s">
        <v>8</v>
      </c>
      <c r="BK258" s="224">
        <f>ROUND(I258*H258,0)</f>
        <v>0</v>
      </c>
      <c r="BL258" s="16" t="s">
        <v>232</v>
      </c>
      <c r="BM258" s="223" t="s">
        <v>387</v>
      </c>
    </row>
    <row r="259" s="13" customFormat="1">
      <c r="A259" s="13"/>
      <c r="B259" s="225"/>
      <c r="C259" s="226"/>
      <c r="D259" s="227" t="s">
        <v>133</v>
      </c>
      <c r="E259" s="228" t="s">
        <v>1</v>
      </c>
      <c r="F259" s="229" t="s">
        <v>374</v>
      </c>
      <c r="G259" s="226"/>
      <c r="H259" s="230">
        <v>1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133</v>
      </c>
      <c r="AU259" s="236" t="s">
        <v>83</v>
      </c>
      <c r="AV259" s="13" t="s">
        <v>83</v>
      </c>
      <c r="AW259" s="13" t="s">
        <v>33</v>
      </c>
      <c r="AX259" s="13" t="s">
        <v>77</v>
      </c>
      <c r="AY259" s="236" t="s">
        <v>124</v>
      </c>
    </row>
    <row r="260" s="13" customFormat="1">
      <c r="A260" s="13"/>
      <c r="B260" s="225"/>
      <c r="C260" s="226"/>
      <c r="D260" s="227" t="s">
        <v>133</v>
      </c>
      <c r="E260" s="228" t="s">
        <v>1</v>
      </c>
      <c r="F260" s="229" t="s">
        <v>377</v>
      </c>
      <c r="G260" s="226"/>
      <c r="H260" s="230">
        <v>4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133</v>
      </c>
      <c r="AU260" s="236" t="s">
        <v>83</v>
      </c>
      <c r="AV260" s="13" t="s">
        <v>83</v>
      </c>
      <c r="AW260" s="13" t="s">
        <v>33</v>
      </c>
      <c r="AX260" s="13" t="s">
        <v>77</v>
      </c>
      <c r="AY260" s="236" t="s">
        <v>124</v>
      </c>
    </row>
    <row r="261" s="2" customFormat="1" ht="21.75" customHeight="1">
      <c r="A261" s="37"/>
      <c r="B261" s="38"/>
      <c r="C261" s="211" t="s">
        <v>388</v>
      </c>
      <c r="D261" s="211" t="s">
        <v>127</v>
      </c>
      <c r="E261" s="212" t="s">
        <v>389</v>
      </c>
      <c r="F261" s="213" t="s">
        <v>390</v>
      </c>
      <c r="G261" s="214" t="s">
        <v>283</v>
      </c>
      <c r="H261" s="215">
        <v>12</v>
      </c>
      <c r="I261" s="216"/>
      <c r="J261" s="217">
        <f>ROUND(I261*H261,0)</f>
        <v>0</v>
      </c>
      <c r="K261" s="218"/>
      <c r="L261" s="43"/>
      <c r="M261" s="219" t="s">
        <v>1</v>
      </c>
      <c r="N261" s="220" t="s">
        <v>42</v>
      </c>
      <c r="O261" s="90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3" t="s">
        <v>232</v>
      </c>
      <c r="AT261" s="223" t="s">
        <v>127</v>
      </c>
      <c r="AU261" s="223" t="s">
        <v>83</v>
      </c>
      <c r="AY261" s="16" t="s">
        <v>124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6" t="s">
        <v>8</v>
      </c>
      <c r="BK261" s="224">
        <f>ROUND(I261*H261,0)</f>
        <v>0</v>
      </c>
      <c r="BL261" s="16" t="s">
        <v>232</v>
      </c>
      <c r="BM261" s="223" t="s">
        <v>391</v>
      </c>
    </row>
    <row r="262" s="2" customFormat="1" ht="21.75" customHeight="1">
      <c r="A262" s="37"/>
      <c r="B262" s="38"/>
      <c r="C262" s="247" t="s">
        <v>392</v>
      </c>
      <c r="D262" s="247" t="s">
        <v>380</v>
      </c>
      <c r="E262" s="248" t="s">
        <v>393</v>
      </c>
      <c r="F262" s="249" t="s">
        <v>394</v>
      </c>
      <c r="G262" s="250" t="s">
        <v>283</v>
      </c>
      <c r="H262" s="251">
        <v>6</v>
      </c>
      <c r="I262" s="252"/>
      <c r="J262" s="253">
        <f>ROUND(I262*H262,0)</f>
        <v>0</v>
      </c>
      <c r="K262" s="254"/>
      <c r="L262" s="255"/>
      <c r="M262" s="256" t="s">
        <v>1</v>
      </c>
      <c r="N262" s="257" t="s">
        <v>42</v>
      </c>
      <c r="O262" s="90"/>
      <c r="P262" s="221">
        <f>O262*H262</f>
        <v>0</v>
      </c>
      <c r="Q262" s="221">
        <v>0.0011999999999999999</v>
      </c>
      <c r="R262" s="221">
        <f>Q262*H262</f>
        <v>0.0071999999999999998</v>
      </c>
      <c r="S262" s="221">
        <v>0</v>
      </c>
      <c r="T262" s="22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3" t="s">
        <v>314</v>
      </c>
      <c r="AT262" s="223" t="s">
        <v>380</v>
      </c>
      <c r="AU262" s="223" t="s">
        <v>83</v>
      </c>
      <c r="AY262" s="16" t="s">
        <v>124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6" t="s">
        <v>8</v>
      </c>
      <c r="BK262" s="224">
        <f>ROUND(I262*H262,0)</f>
        <v>0</v>
      </c>
      <c r="BL262" s="16" t="s">
        <v>232</v>
      </c>
      <c r="BM262" s="223" t="s">
        <v>395</v>
      </c>
    </row>
    <row r="263" s="2" customFormat="1" ht="21.75" customHeight="1">
      <c r="A263" s="37"/>
      <c r="B263" s="38"/>
      <c r="C263" s="247" t="s">
        <v>396</v>
      </c>
      <c r="D263" s="247" t="s">
        <v>380</v>
      </c>
      <c r="E263" s="248" t="s">
        <v>397</v>
      </c>
      <c r="F263" s="249" t="s">
        <v>398</v>
      </c>
      <c r="G263" s="250" t="s">
        <v>283</v>
      </c>
      <c r="H263" s="251">
        <v>4</v>
      </c>
      <c r="I263" s="252"/>
      <c r="J263" s="253">
        <f>ROUND(I263*H263,0)</f>
        <v>0</v>
      </c>
      <c r="K263" s="254"/>
      <c r="L263" s="255"/>
      <c r="M263" s="256" t="s">
        <v>1</v>
      </c>
      <c r="N263" s="257" t="s">
        <v>42</v>
      </c>
      <c r="O263" s="90"/>
      <c r="P263" s="221">
        <f>O263*H263</f>
        <v>0</v>
      </c>
      <c r="Q263" s="221">
        <v>0.0011999999999999999</v>
      </c>
      <c r="R263" s="221">
        <f>Q263*H263</f>
        <v>0.0047999999999999996</v>
      </c>
      <c r="S263" s="221">
        <v>0</v>
      </c>
      <c r="T263" s="22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3" t="s">
        <v>314</v>
      </c>
      <c r="AT263" s="223" t="s">
        <v>380</v>
      </c>
      <c r="AU263" s="223" t="s">
        <v>83</v>
      </c>
      <c r="AY263" s="16" t="s">
        <v>124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6" t="s">
        <v>8</v>
      </c>
      <c r="BK263" s="224">
        <f>ROUND(I263*H263,0)</f>
        <v>0</v>
      </c>
      <c r="BL263" s="16" t="s">
        <v>232</v>
      </c>
      <c r="BM263" s="223" t="s">
        <v>399</v>
      </c>
    </row>
    <row r="264" s="2" customFormat="1" ht="21.75" customHeight="1">
      <c r="A264" s="37"/>
      <c r="B264" s="38"/>
      <c r="C264" s="211" t="s">
        <v>400</v>
      </c>
      <c r="D264" s="211" t="s">
        <v>127</v>
      </c>
      <c r="E264" s="212" t="s">
        <v>401</v>
      </c>
      <c r="F264" s="213" t="s">
        <v>402</v>
      </c>
      <c r="G264" s="214" t="s">
        <v>283</v>
      </c>
      <c r="H264" s="215">
        <v>2</v>
      </c>
      <c r="I264" s="216"/>
      <c r="J264" s="217">
        <f>ROUND(I264*H264,0)</f>
        <v>0</v>
      </c>
      <c r="K264" s="218"/>
      <c r="L264" s="43"/>
      <c r="M264" s="219" t="s">
        <v>1</v>
      </c>
      <c r="N264" s="220" t="s">
        <v>42</v>
      </c>
      <c r="O264" s="90"/>
      <c r="P264" s="221">
        <f>O264*H264</f>
        <v>0</v>
      </c>
      <c r="Q264" s="221">
        <v>0</v>
      </c>
      <c r="R264" s="221">
        <f>Q264*H264</f>
        <v>0</v>
      </c>
      <c r="S264" s="221">
        <v>0.001</v>
      </c>
      <c r="T264" s="222">
        <f>S264*H264</f>
        <v>0.002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3" t="s">
        <v>232</v>
      </c>
      <c r="AT264" s="223" t="s">
        <v>127</v>
      </c>
      <c r="AU264" s="223" t="s">
        <v>83</v>
      </c>
      <c r="AY264" s="16" t="s">
        <v>124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6" t="s">
        <v>8</v>
      </c>
      <c r="BK264" s="224">
        <f>ROUND(I264*H264,0)</f>
        <v>0</v>
      </c>
      <c r="BL264" s="16" t="s">
        <v>232</v>
      </c>
      <c r="BM264" s="223" t="s">
        <v>403</v>
      </c>
    </row>
    <row r="265" s="2" customFormat="1" ht="21.75" customHeight="1">
      <c r="A265" s="37"/>
      <c r="B265" s="38"/>
      <c r="C265" s="211" t="s">
        <v>404</v>
      </c>
      <c r="D265" s="211" t="s">
        <v>127</v>
      </c>
      <c r="E265" s="212" t="s">
        <v>405</v>
      </c>
      <c r="F265" s="213" t="s">
        <v>406</v>
      </c>
      <c r="G265" s="214" t="s">
        <v>283</v>
      </c>
      <c r="H265" s="215">
        <v>12</v>
      </c>
      <c r="I265" s="216"/>
      <c r="J265" s="217">
        <f>ROUND(I265*H265,0)</f>
        <v>0</v>
      </c>
      <c r="K265" s="218"/>
      <c r="L265" s="43"/>
      <c r="M265" s="219" t="s">
        <v>1</v>
      </c>
      <c r="N265" s="220" t="s">
        <v>42</v>
      </c>
      <c r="O265" s="90"/>
      <c r="P265" s="221">
        <f>O265*H265</f>
        <v>0</v>
      </c>
      <c r="Q265" s="221">
        <v>0</v>
      </c>
      <c r="R265" s="221">
        <f>Q265*H265</f>
        <v>0</v>
      </c>
      <c r="S265" s="221">
        <v>0.024</v>
      </c>
      <c r="T265" s="222">
        <f>S265*H265</f>
        <v>0.28800000000000003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232</v>
      </c>
      <c r="AT265" s="223" t="s">
        <v>127</v>
      </c>
      <c r="AU265" s="223" t="s">
        <v>83</v>
      </c>
      <c r="AY265" s="16" t="s">
        <v>124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8</v>
      </c>
      <c r="BK265" s="224">
        <f>ROUND(I265*H265,0)</f>
        <v>0</v>
      </c>
      <c r="BL265" s="16" t="s">
        <v>232</v>
      </c>
      <c r="BM265" s="223" t="s">
        <v>407</v>
      </c>
    </row>
    <row r="266" s="2" customFormat="1" ht="21.75" customHeight="1">
      <c r="A266" s="37"/>
      <c r="B266" s="38"/>
      <c r="C266" s="211" t="s">
        <v>408</v>
      </c>
      <c r="D266" s="211" t="s">
        <v>127</v>
      </c>
      <c r="E266" s="212" t="s">
        <v>409</v>
      </c>
      <c r="F266" s="213" t="s">
        <v>410</v>
      </c>
      <c r="G266" s="214" t="s">
        <v>230</v>
      </c>
      <c r="H266" s="215">
        <v>0.21199999999999999</v>
      </c>
      <c r="I266" s="216"/>
      <c r="J266" s="217">
        <f>ROUND(I266*H266,0)</f>
        <v>0</v>
      </c>
      <c r="K266" s="218"/>
      <c r="L266" s="43"/>
      <c r="M266" s="219" t="s">
        <v>1</v>
      </c>
      <c r="N266" s="220" t="s">
        <v>42</v>
      </c>
      <c r="O266" s="90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3" t="s">
        <v>232</v>
      </c>
      <c r="AT266" s="223" t="s">
        <v>127</v>
      </c>
      <c r="AU266" s="223" t="s">
        <v>83</v>
      </c>
      <c r="AY266" s="16" t="s">
        <v>124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6" t="s">
        <v>8</v>
      </c>
      <c r="BK266" s="224">
        <f>ROUND(I266*H266,0)</f>
        <v>0</v>
      </c>
      <c r="BL266" s="16" t="s">
        <v>232</v>
      </c>
      <c r="BM266" s="223" t="s">
        <v>411</v>
      </c>
    </row>
    <row r="267" s="2" customFormat="1" ht="21.75" customHeight="1">
      <c r="A267" s="37"/>
      <c r="B267" s="38"/>
      <c r="C267" s="211" t="s">
        <v>412</v>
      </c>
      <c r="D267" s="211" t="s">
        <v>127</v>
      </c>
      <c r="E267" s="212" t="s">
        <v>413</v>
      </c>
      <c r="F267" s="213" t="s">
        <v>414</v>
      </c>
      <c r="G267" s="214" t="s">
        <v>230</v>
      </c>
      <c r="H267" s="215">
        <v>0.21199999999999999</v>
      </c>
      <c r="I267" s="216"/>
      <c r="J267" s="217">
        <f>ROUND(I267*H267,0)</f>
        <v>0</v>
      </c>
      <c r="K267" s="218"/>
      <c r="L267" s="43"/>
      <c r="M267" s="219" t="s">
        <v>1</v>
      </c>
      <c r="N267" s="220" t="s">
        <v>42</v>
      </c>
      <c r="O267" s="90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3" t="s">
        <v>232</v>
      </c>
      <c r="AT267" s="223" t="s">
        <v>127</v>
      </c>
      <c r="AU267" s="223" t="s">
        <v>83</v>
      </c>
      <c r="AY267" s="16" t="s">
        <v>124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6" t="s">
        <v>8</v>
      </c>
      <c r="BK267" s="224">
        <f>ROUND(I267*H267,0)</f>
        <v>0</v>
      </c>
      <c r="BL267" s="16" t="s">
        <v>232</v>
      </c>
      <c r="BM267" s="223" t="s">
        <v>415</v>
      </c>
    </row>
    <row r="268" s="12" customFormat="1" ht="22.8" customHeight="1">
      <c r="A268" s="12"/>
      <c r="B268" s="195"/>
      <c r="C268" s="196"/>
      <c r="D268" s="197" t="s">
        <v>76</v>
      </c>
      <c r="E268" s="209" t="s">
        <v>416</v>
      </c>
      <c r="F268" s="209" t="s">
        <v>417</v>
      </c>
      <c r="G268" s="196"/>
      <c r="H268" s="196"/>
      <c r="I268" s="199"/>
      <c r="J268" s="210">
        <f>BK268</f>
        <v>0</v>
      </c>
      <c r="K268" s="196"/>
      <c r="L268" s="201"/>
      <c r="M268" s="202"/>
      <c r="N268" s="203"/>
      <c r="O268" s="203"/>
      <c r="P268" s="204">
        <f>SUM(P269:P285)</f>
        <v>0</v>
      </c>
      <c r="Q268" s="203"/>
      <c r="R268" s="204">
        <f>SUM(R269:R285)</f>
        <v>2.3990824000000002</v>
      </c>
      <c r="S268" s="203"/>
      <c r="T268" s="205">
        <f>SUM(T269:T285)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6" t="s">
        <v>83</v>
      </c>
      <c r="AT268" s="207" t="s">
        <v>76</v>
      </c>
      <c r="AU268" s="207" t="s">
        <v>8</v>
      </c>
      <c r="AY268" s="206" t="s">
        <v>124</v>
      </c>
      <c r="BK268" s="208">
        <f>SUM(BK269:BK285)</f>
        <v>0</v>
      </c>
    </row>
    <row r="269" s="2" customFormat="1" ht="16.5" customHeight="1">
      <c r="A269" s="37"/>
      <c r="B269" s="38"/>
      <c r="C269" s="211" t="s">
        <v>418</v>
      </c>
      <c r="D269" s="211" t="s">
        <v>127</v>
      </c>
      <c r="E269" s="212" t="s">
        <v>419</v>
      </c>
      <c r="F269" s="213" t="s">
        <v>420</v>
      </c>
      <c r="G269" s="214" t="s">
        <v>130</v>
      </c>
      <c r="H269" s="215">
        <v>56.142000000000003</v>
      </c>
      <c r="I269" s="216"/>
      <c r="J269" s="217">
        <f>ROUND(I269*H269,0)</f>
        <v>0</v>
      </c>
      <c r="K269" s="218"/>
      <c r="L269" s="43"/>
      <c r="M269" s="219" t="s">
        <v>1</v>
      </c>
      <c r="N269" s="220" t="s">
        <v>42</v>
      </c>
      <c r="O269" s="90"/>
      <c r="P269" s="221">
        <f>O269*H269</f>
        <v>0</v>
      </c>
      <c r="Q269" s="221">
        <v>0.00029999999999999997</v>
      </c>
      <c r="R269" s="221">
        <f>Q269*H269</f>
        <v>0.016842599999999999</v>
      </c>
      <c r="S269" s="221">
        <v>0</v>
      </c>
      <c r="T269" s="22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3" t="s">
        <v>232</v>
      </c>
      <c r="AT269" s="223" t="s">
        <v>127</v>
      </c>
      <c r="AU269" s="223" t="s">
        <v>83</v>
      </c>
      <c r="AY269" s="16" t="s">
        <v>124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6" t="s">
        <v>8</v>
      </c>
      <c r="BK269" s="224">
        <f>ROUND(I269*H269,0)</f>
        <v>0</v>
      </c>
      <c r="BL269" s="16" t="s">
        <v>232</v>
      </c>
      <c r="BM269" s="223" t="s">
        <v>421</v>
      </c>
    </row>
    <row r="270" s="13" customFormat="1">
      <c r="A270" s="13"/>
      <c r="B270" s="225"/>
      <c r="C270" s="226"/>
      <c r="D270" s="227" t="s">
        <v>133</v>
      </c>
      <c r="E270" s="228" t="s">
        <v>1</v>
      </c>
      <c r="F270" s="229" t="s">
        <v>184</v>
      </c>
      <c r="G270" s="226"/>
      <c r="H270" s="230">
        <v>12.810000000000001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133</v>
      </c>
      <c r="AU270" s="236" t="s">
        <v>83</v>
      </c>
      <c r="AV270" s="13" t="s">
        <v>83</v>
      </c>
      <c r="AW270" s="13" t="s">
        <v>33</v>
      </c>
      <c r="AX270" s="13" t="s">
        <v>77</v>
      </c>
      <c r="AY270" s="236" t="s">
        <v>124</v>
      </c>
    </row>
    <row r="271" s="13" customFormat="1">
      <c r="A271" s="13"/>
      <c r="B271" s="225"/>
      <c r="C271" s="226"/>
      <c r="D271" s="227" t="s">
        <v>133</v>
      </c>
      <c r="E271" s="228" t="s">
        <v>1</v>
      </c>
      <c r="F271" s="229" t="s">
        <v>185</v>
      </c>
      <c r="G271" s="226"/>
      <c r="H271" s="230">
        <v>43.332000000000001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133</v>
      </c>
      <c r="AU271" s="236" t="s">
        <v>83</v>
      </c>
      <c r="AV271" s="13" t="s">
        <v>83</v>
      </c>
      <c r="AW271" s="13" t="s">
        <v>33</v>
      </c>
      <c r="AX271" s="13" t="s">
        <v>77</v>
      </c>
      <c r="AY271" s="236" t="s">
        <v>124</v>
      </c>
    </row>
    <row r="272" s="2" customFormat="1" ht="21.75" customHeight="1">
      <c r="A272" s="37"/>
      <c r="B272" s="38"/>
      <c r="C272" s="211" t="s">
        <v>422</v>
      </c>
      <c r="D272" s="211" t="s">
        <v>127</v>
      </c>
      <c r="E272" s="212" t="s">
        <v>423</v>
      </c>
      <c r="F272" s="213" t="s">
        <v>424</v>
      </c>
      <c r="G272" s="214" t="s">
        <v>130</v>
      </c>
      <c r="H272" s="215">
        <v>56.142000000000003</v>
      </c>
      <c r="I272" s="216"/>
      <c r="J272" s="217">
        <f>ROUND(I272*H272,0)</f>
        <v>0</v>
      </c>
      <c r="K272" s="218"/>
      <c r="L272" s="43"/>
      <c r="M272" s="219" t="s">
        <v>1</v>
      </c>
      <c r="N272" s="220" t="s">
        <v>42</v>
      </c>
      <c r="O272" s="90"/>
      <c r="P272" s="221">
        <f>O272*H272</f>
        <v>0</v>
      </c>
      <c r="Q272" s="221">
        <v>0.014999999999999999</v>
      </c>
      <c r="R272" s="221">
        <f>Q272*H272</f>
        <v>0.84213000000000005</v>
      </c>
      <c r="S272" s="221">
        <v>0</v>
      </c>
      <c r="T272" s="22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3" t="s">
        <v>232</v>
      </c>
      <c r="AT272" s="223" t="s">
        <v>127</v>
      </c>
      <c r="AU272" s="223" t="s">
        <v>83</v>
      </c>
      <c r="AY272" s="16" t="s">
        <v>124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6" t="s">
        <v>8</v>
      </c>
      <c r="BK272" s="224">
        <f>ROUND(I272*H272,0)</f>
        <v>0</v>
      </c>
      <c r="BL272" s="16" t="s">
        <v>232</v>
      </c>
      <c r="BM272" s="223" t="s">
        <v>425</v>
      </c>
    </row>
    <row r="273" s="2" customFormat="1" ht="21.75" customHeight="1">
      <c r="A273" s="37"/>
      <c r="B273" s="38"/>
      <c r="C273" s="211" t="s">
        <v>426</v>
      </c>
      <c r="D273" s="211" t="s">
        <v>127</v>
      </c>
      <c r="E273" s="212" t="s">
        <v>427</v>
      </c>
      <c r="F273" s="213" t="s">
        <v>428</v>
      </c>
      <c r="G273" s="214" t="s">
        <v>141</v>
      </c>
      <c r="H273" s="215">
        <v>3.5</v>
      </c>
      <c r="I273" s="216"/>
      <c r="J273" s="217">
        <f>ROUND(I273*H273,0)</f>
        <v>0</v>
      </c>
      <c r="K273" s="218"/>
      <c r="L273" s="43"/>
      <c r="M273" s="219" t="s">
        <v>1</v>
      </c>
      <c r="N273" s="220" t="s">
        <v>42</v>
      </c>
      <c r="O273" s="90"/>
      <c r="P273" s="221">
        <f>O273*H273</f>
        <v>0</v>
      </c>
      <c r="Q273" s="221">
        <v>0.00020000000000000001</v>
      </c>
      <c r="R273" s="221">
        <f>Q273*H273</f>
        <v>0.00069999999999999999</v>
      </c>
      <c r="S273" s="221">
        <v>0</v>
      </c>
      <c r="T273" s="22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3" t="s">
        <v>232</v>
      </c>
      <c r="AT273" s="223" t="s">
        <v>127</v>
      </c>
      <c r="AU273" s="223" t="s">
        <v>83</v>
      </c>
      <c r="AY273" s="16" t="s">
        <v>124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6" t="s">
        <v>8</v>
      </c>
      <c r="BK273" s="224">
        <f>ROUND(I273*H273,0)</f>
        <v>0</v>
      </c>
      <c r="BL273" s="16" t="s">
        <v>232</v>
      </c>
      <c r="BM273" s="223" t="s">
        <v>429</v>
      </c>
    </row>
    <row r="274" s="13" customFormat="1">
      <c r="A274" s="13"/>
      <c r="B274" s="225"/>
      <c r="C274" s="226"/>
      <c r="D274" s="227" t="s">
        <v>133</v>
      </c>
      <c r="E274" s="228" t="s">
        <v>1</v>
      </c>
      <c r="F274" s="229" t="s">
        <v>430</v>
      </c>
      <c r="G274" s="226"/>
      <c r="H274" s="230">
        <v>0.69999999999999996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133</v>
      </c>
      <c r="AU274" s="236" t="s">
        <v>83</v>
      </c>
      <c r="AV274" s="13" t="s">
        <v>83</v>
      </c>
      <c r="AW274" s="13" t="s">
        <v>33</v>
      </c>
      <c r="AX274" s="13" t="s">
        <v>77</v>
      </c>
      <c r="AY274" s="236" t="s">
        <v>124</v>
      </c>
    </row>
    <row r="275" s="13" customFormat="1">
      <c r="A275" s="13"/>
      <c r="B275" s="225"/>
      <c r="C275" s="226"/>
      <c r="D275" s="227" t="s">
        <v>133</v>
      </c>
      <c r="E275" s="228" t="s">
        <v>1</v>
      </c>
      <c r="F275" s="229" t="s">
        <v>431</v>
      </c>
      <c r="G275" s="226"/>
      <c r="H275" s="230">
        <v>2.7999999999999998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133</v>
      </c>
      <c r="AU275" s="236" t="s">
        <v>83</v>
      </c>
      <c r="AV275" s="13" t="s">
        <v>83</v>
      </c>
      <c r="AW275" s="13" t="s">
        <v>33</v>
      </c>
      <c r="AX275" s="13" t="s">
        <v>77</v>
      </c>
      <c r="AY275" s="236" t="s">
        <v>124</v>
      </c>
    </row>
    <row r="276" s="2" customFormat="1" ht="21.75" customHeight="1">
      <c r="A276" s="37"/>
      <c r="B276" s="38"/>
      <c r="C276" s="247" t="s">
        <v>432</v>
      </c>
      <c r="D276" s="247" t="s">
        <v>380</v>
      </c>
      <c r="E276" s="248" t="s">
        <v>433</v>
      </c>
      <c r="F276" s="249" t="s">
        <v>434</v>
      </c>
      <c r="G276" s="250" t="s">
        <v>141</v>
      </c>
      <c r="H276" s="251">
        <v>3.8500000000000001</v>
      </c>
      <c r="I276" s="252"/>
      <c r="J276" s="253">
        <f>ROUND(I276*H276,0)</f>
        <v>0</v>
      </c>
      <c r="K276" s="254"/>
      <c r="L276" s="255"/>
      <c r="M276" s="256" t="s">
        <v>1</v>
      </c>
      <c r="N276" s="257" t="s">
        <v>42</v>
      </c>
      <c r="O276" s="90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3" t="s">
        <v>314</v>
      </c>
      <c r="AT276" s="223" t="s">
        <v>380</v>
      </c>
      <c r="AU276" s="223" t="s">
        <v>83</v>
      </c>
      <c r="AY276" s="16" t="s">
        <v>124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6" t="s">
        <v>8</v>
      </c>
      <c r="BK276" s="224">
        <f>ROUND(I276*H276,0)</f>
        <v>0</v>
      </c>
      <c r="BL276" s="16" t="s">
        <v>232</v>
      </c>
      <c r="BM276" s="223" t="s">
        <v>435</v>
      </c>
    </row>
    <row r="277" s="13" customFormat="1">
      <c r="A277" s="13"/>
      <c r="B277" s="225"/>
      <c r="C277" s="226"/>
      <c r="D277" s="227" t="s">
        <v>133</v>
      </c>
      <c r="E277" s="228" t="s">
        <v>1</v>
      </c>
      <c r="F277" s="229" t="s">
        <v>436</v>
      </c>
      <c r="G277" s="226"/>
      <c r="H277" s="230">
        <v>3.8500000000000001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133</v>
      </c>
      <c r="AU277" s="236" t="s">
        <v>83</v>
      </c>
      <c r="AV277" s="13" t="s">
        <v>83</v>
      </c>
      <c r="AW277" s="13" t="s">
        <v>33</v>
      </c>
      <c r="AX277" s="13" t="s">
        <v>77</v>
      </c>
      <c r="AY277" s="236" t="s">
        <v>124</v>
      </c>
    </row>
    <row r="278" s="2" customFormat="1" ht="21.75" customHeight="1">
      <c r="A278" s="37"/>
      <c r="B278" s="38"/>
      <c r="C278" s="211" t="s">
        <v>437</v>
      </c>
      <c r="D278" s="211" t="s">
        <v>127</v>
      </c>
      <c r="E278" s="212" t="s">
        <v>438</v>
      </c>
      <c r="F278" s="213" t="s">
        <v>439</v>
      </c>
      <c r="G278" s="214" t="s">
        <v>130</v>
      </c>
      <c r="H278" s="215">
        <v>56.142000000000003</v>
      </c>
      <c r="I278" s="216"/>
      <c r="J278" s="217">
        <f>ROUND(I278*H278,0)</f>
        <v>0</v>
      </c>
      <c r="K278" s="218"/>
      <c r="L278" s="43"/>
      <c r="M278" s="219" t="s">
        <v>1</v>
      </c>
      <c r="N278" s="220" t="s">
        <v>42</v>
      </c>
      <c r="O278" s="90"/>
      <c r="P278" s="221">
        <f>O278*H278</f>
        <v>0</v>
      </c>
      <c r="Q278" s="221">
        <v>0.0063</v>
      </c>
      <c r="R278" s="221">
        <f>Q278*H278</f>
        <v>0.35369460000000003</v>
      </c>
      <c r="S278" s="221">
        <v>0</v>
      </c>
      <c r="T278" s="22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3" t="s">
        <v>232</v>
      </c>
      <c r="AT278" s="223" t="s">
        <v>127</v>
      </c>
      <c r="AU278" s="223" t="s">
        <v>83</v>
      </c>
      <c r="AY278" s="16" t="s">
        <v>124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6" t="s">
        <v>8</v>
      </c>
      <c r="BK278" s="224">
        <f>ROUND(I278*H278,0)</f>
        <v>0</v>
      </c>
      <c r="BL278" s="16" t="s">
        <v>232</v>
      </c>
      <c r="BM278" s="223" t="s">
        <v>440</v>
      </c>
    </row>
    <row r="279" s="2" customFormat="1" ht="33" customHeight="1">
      <c r="A279" s="37"/>
      <c r="B279" s="38"/>
      <c r="C279" s="247" t="s">
        <v>441</v>
      </c>
      <c r="D279" s="247" t="s">
        <v>380</v>
      </c>
      <c r="E279" s="248" t="s">
        <v>442</v>
      </c>
      <c r="F279" s="249" t="s">
        <v>443</v>
      </c>
      <c r="G279" s="250" t="s">
        <v>130</v>
      </c>
      <c r="H279" s="251">
        <v>61.756</v>
      </c>
      <c r="I279" s="252"/>
      <c r="J279" s="253">
        <f>ROUND(I279*H279,0)</f>
        <v>0</v>
      </c>
      <c r="K279" s="254"/>
      <c r="L279" s="255"/>
      <c r="M279" s="256" t="s">
        <v>1</v>
      </c>
      <c r="N279" s="257" t="s">
        <v>42</v>
      </c>
      <c r="O279" s="90"/>
      <c r="P279" s="221">
        <f>O279*H279</f>
        <v>0</v>
      </c>
      <c r="Q279" s="221">
        <v>0.019199999999999998</v>
      </c>
      <c r="R279" s="221">
        <f>Q279*H279</f>
        <v>1.1857152</v>
      </c>
      <c r="S279" s="221">
        <v>0</v>
      </c>
      <c r="T279" s="222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3" t="s">
        <v>314</v>
      </c>
      <c r="AT279" s="223" t="s">
        <v>380</v>
      </c>
      <c r="AU279" s="223" t="s">
        <v>83</v>
      </c>
      <c r="AY279" s="16" t="s">
        <v>124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6" t="s">
        <v>8</v>
      </c>
      <c r="BK279" s="224">
        <f>ROUND(I279*H279,0)</f>
        <v>0</v>
      </c>
      <c r="BL279" s="16" t="s">
        <v>232</v>
      </c>
      <c r="BM279" s="223" t="s">
        <v>444</v>
      </c>
    </row>
    <row r="280" s="13" customFormat="1">
      <c r="A280" s="13"/>
      <c r="B280" s="225"/>
      <c r="C280" s="226"/>
      <c r="D280" s="227" t="s">
        <v>133</v>
      </c>
      <c r="E280" s="228" t="s">
        <v>1</v>
      </c>
      <c r="F280" s="229" t="s">
        <v>445</v>
      </c>
      <c r="G280" s="226"/>
      <c r="H280" s="230">
        <v>61.756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133</v>
      </c>
      <c r="AU280" s="236" t="s">
        <v>83</v>
      </c>
      <c r="AV280" s="13" t="s">
        <v>83</v>
      </c>
      <c r="AW280" s="13" t="s">
        <v>33</v>
      </c>
      <c r="AX280" s="13" t="s">
        <v>77</v>
      </c>
      <c r="AY280" s="236" t="s">
        <v>124</v>
      </c>
    </row>
    <row r="281" s="2" customFormat="1" ht="21.75" customHeight="1">
      <c r="A281" s="37"/>
      <c r="B281" s="38"/>
      <c r="C281" s="211" t="s">
        <v>446</v>
      </c>
      <c r="D281" s="211" t="s">
        <v>127</v>
      </c>
      <c r="E281" s="212" t="s">
        <v>447</v>
      </c>
      <c r="F281" s="213" t="s">
        <v>448</v>
      </c>
      <c r="G281" s="214" t="s">
        <v>130</v>
      </c>
      <c r="H281" s="215">
        <v>22.641999999999999</v>
      </c>
      <c r="I281" s="216"/>
      <c r="J281" s="217">
        <f>ROUND(I281*H281,0)</f>
        <v>0</v>
      </c>
      <c r="K281" s="218"/>
      <c r="L281" s="43"/>
      <c r="M281" s="219" t="s">
        <v>1</v>
      </c>
      <c r="N281" s="220" t="s">
        <v>42</v>
      </c>
      <c r="O281" s="90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3" t="s">
        <v>232</v>
      </c>
      <c r="AT281" s="223" t="s">
        <v>127</v>
      </c>
      <c r="AU281" s="223" t="s">
        <v>83</v>
      </c>
      <c r="AY281" s="16" t="s">
        <v>124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6" t="s">
        <v>8</v>
      </c>
      <c r="BK281" s="224">
        <f>ROUND(I281*H281,0)</f>
        <v>0</v>
      </c>
      <c r="BL281" s="16" t="s">
        <v>232</v>
      </c>
      <c r="BM281" s="223" t="s">
        <v>449</v>
      </c>
    </row>
    <row r="282" s="13" customFormat="1">
      <c r="A282" s="13"/>
      <c r="B282" s="225"/>
      <c r="C282" s="226"/>
      <c r="D282" s="227" t="s">
        <v>133</v>
      </c>
      <c r="E282" s="228" t="s">
        <v>1</v>
      </c>
      <c r="F282" s="229" t="s">
        <v>450</v>
      </c>
      <c r="G282" s="226"/>
      <c r="H282" s="230">
        <v>6.1100000000000003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133</v>
      </c>
      <c r="AU282" s="236" t="s">
        <v>83</v>
      </c>
      <c r="AV282" s="13" t="s">
        <v>83</v>
      </c>
      <c r="AW282" s="13" t="s">
        <v>33</v>
      </c>
      <c r="AX282" s="13" t="s">
        <v>77</v>
      </c>
      <c r="AY282" s="236" t="s">
        <v>124</v>
      </c>
    </row>
    <row r="283" s="13" customFormat="1">
      <c r="A283" s="13"/>
      <c r="B283" s="225"/>
      <c r="C283" s="226"/>
      <c r="D283" s="227" t="s">
        <v>133</v>
      </c>
      <c r="E283" s="228" t="s">
        <v>1</v>
      </c>
      <c r="F283" s="229" t="s">
        <v>451</v>
      </c>
      <c r="G283" s="226"/>
      <c r="H283" s="230">
        <v>16.532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133</v>
      </c>
      <c r="AU283" s="236" t="s">
        <v>83</v>
      </c>
      <c r="AV283" s="13" t="s">
        <v>83</v>
      </c>
      <c r="AW283" s="13" t="s">
        <v>33</v>
      </c>
      <c r="AX283" s="13" t="s">
        <v>77</v>
      </c>
      <c r="AY283" s="236" t="s">
        <v>124</v>
      </c>
    </row>
    <row r="284" s="2" customFormat="1" ht="21.75" customHeight="1">
      <c r="A284" s="37"/>
      <c r="B284" s="38"/>
      <c r="C284" s="211" t="s">
        <v>452</v>
      </c>
      <c r="D284" s="211" t="s">
        <v>127</v>
      </c>
      <c r="E284" s="212" t="s">
        <v>453</v>
      </c>
      <c r="F284" s="213" t="s">
        <v>454</v>
      </c>
      <c r="G284" s="214" t="s">
        <v>230</v>
      </c>
      <c r="H284" s="215">
        <v>2.399</v>
      </c>
      <c r="I284" s="216"/>
      <c r="J284" s="217">
        <f>ROUND(I284*H284,0)</f>
        <v>0</v>
      </c>
      <c r="K284" s="218"/>
      <c r="L284" s="43"/>
      <c r="M284" s="219" t="s">
        <v>1</v>
      </c>
      <c r="N284" s="220" t="s">
        <v>42</v>
      </c>
      <c r="O284" s="90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3" t="s">
        <v>232</v>
      </c>
      <c r="AT284" s="223" t="s">
        <v>127</v>
      </c>
      <c r="AU284" s="223" t="s">
        <v>83</v>
      </c>
      <c r="AY284" s="16" t="s">
        <v>124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6" t="s">
        <v>8</v>
      </c>
      <c r="BK284" s="224">
        <f>ROUND(I284*H284,0)</f>
        <v>0</v>
      </c>
      <c r="BL284" s="16" t="s">
        <v>232</v>
      </c>
      <c r="BM284" s="223" t="s">
        <v>455</v>
      </c>
    </row>
    <row r="285" s="2" customFormat="1" ht="21.75" customHeight="1">
      <c r="A285" s="37"/>
      <c r="B285" s="38"/>
      <c r="C285" s="211" t="s">
        <v>456</v>
      </c>
      <c r="D285" s="211" t="s">
        <v>127</v>
      </c>
      <c r="E285" s="212" t="s">
        <v>457</v>
      </c>
      <c r="F285" s="213" t="s">
        <v>458</v>
      </c>
      <c r="G285" s="214" t="s">
        <v>230</v>
      </c>
      <c r="H285" s="215">
        <v>2.399</v>
      </c>
      <c r="I285" s="216"/>
      <c r="J285" s="217">
        <f>ROUND(I285*H285,0)</f>
        <v>0</v>
      </c>
      <c r="K285" s="218"/>
      <c r="L285" s="43"/>
      <c r="M285" s="219" t="s">
        <v>1</v>
      </c>
      <c r="N285" s="220" t="s">
        <v>42</v>
      </c>
      <c r="O285" s="90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3" t="s">
        <v>232</v>
      </c>
      <c r="AT285" s="223" t="s">
        <v>127</v>
      </c>
      <c r="AU285" s="223" t="s">
        <v>83</v>
      </c>
      <c r="AY285" s="16" t="s">
        <v>124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6" t="s">
        <v>8</v>
      </c>
      <c r="BK285" s="224">
        <f>ROUND(I285*H285,0)</f>
        <v>0</v>
      </c>
      <c r="BL285" s="16" t="s">
        <v>232</v>
      </c>
      <c r="BM285" s="223" t="s">
        <v>459</v>
      </c>
    </row>
    <row r="286" s="12" customFormat="1" ht="22.8" customHeight="1">
      <c r="A286" s="12"/>
      <c r="B286" s="195"/>
      <c r="C286" s="196"/>
      <c r="D286" s="197" t="s">
        <v>76</v>
      </c>
      <c r="E286" s="209" t="s">
        <v>460</v>
      </c>
      <c r="F286" s="209" t="s">
        <v>461</v>
      </c>
      <c r="G286" s="196"/>
      <c r="H286" s="196"/>
      <c r="I286" s="199"/>
      <c r="J286" s="210">
        <f>BK286</f>
        <v>0</v>
      </c>
      <c r="K286" s="196"/>
      <c r="L286" s="201"/>
      <c r="M286" s="202"/>
      <c r="N286" s="203"/>
      <c r="O286" s="203"/>
      <c r="P286" s="204">
        <f>SUM(P287:P349)</f>
        <v>0</v>
      </c>
      <c r="Q286" s="203"/>
      <c r="R286" s="204">
        <f>SUM(R287:R349)</f>
        <v>4.1095509999999997</v>
      </c>
      <c r="S286" s="203"/>
      <c r="T286" s="205">
        <f>SUM(T287:T349)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6" t="s">
        <v>83</v>
      </c>
      <c r="AT286" s="207" t="s">
        <v>76</v>
      </c>
      <c r="AU286" s="207" t="s">
        <v>8</v>
      </c>
      <c r="AY286" s="206" t="s">
        <v>124</v>
      </c>
      <c r="BK286" s="208">
        <f>SUM(BK287:BK349)</f>
        <v>0</v>
      </c>
    </row>
    <row r="287" s="2" customFormat="1" ht="16.5" customHeight="1">
      <c r="A287" s="37"/>
      <c r="B287" s="38"/>
      <c r="C287" s="211" t="s">
        <v>462</v>
      </c>
      <c r="D287" s="211" t="s">
        <v>127</v>
      </c>
      <c r="E287" s="212" t="s">
        <v>463</v>
      </c>
      <c r="F287" s="213" t="s">
        <v>464</v>
      </c>
      <c r="G287" s="214" t="s">
        <v>130</v>
      </c>
      <c r="H287" s="215">
        <v>187.02000000000001</v>
      </c>
      <c r="I287" s="216"/>
      <c r="J287" s="217">
        <f>ROUND(I287*H287,0)</f>
        <v>0</v>
      </c>
      <c r="K287" s="218"/>
      <c r="L287" s="43"/>
      <c r="M287" s="219" t="s">
        <v>1</v>
      </c>
      <c r="N287" s="220" t="s">
        <v>42</v>
      </c>
      <c r="O287" s="90"/>
      <c r="P287" s="221">
        <f>O287*H287</f>
        <v>0</v>
      </c>
      <c r="Q287" s="221">
        <v>0.00029999999999999997</v>
      </c>
      <c r="R287" s="221">
        <f>Q287*H287</f>
        <v>0.056105999999999996</v>
      </c>
      <c r="S287" s="221">
        <v>0</v>
      </c>
      <c r="T287" s="22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3" t="s">
        <v>232</v>
      </c>
      <c r="AT287" s="223" t="s">
        <v>127</v>
      </c>
      <c r="AU287" s="223" t="s">
        <v>83</v>
      </c>
      <c r="AY287" s="16" t="s">
        <v>124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6" t="s">
        <v>8</v>
      </c>
      <c r="BK287" s="224">
        <f>ROUND(I287*H287,0)</f>
        <v>0</v>
      </c>
      <c r="BL287" s="16" t="s">
        <v>232</v>
      </c>
      <c r="BM287" s="223" t="s">
        <v>465</v>
      </c>
    </row>
    <row r="288" s="14" customFormat="1">
      <c r="A288" s="14"/>
      <c r="B288" s="237"/>
      <c r="C288" s="238"/>
      <c r="D288" s="227" t="s">
        <v>133</v>
      </c>
      <c r="E288" s="239" t="s">
        <v>1</v>
      </c>
      <c r="F288" s="240" t="s">
        <v>158</v>
      </c>
      <c r="G288" s="238"/>
      <c r="H288" s="239" t="s">
        <v>1</v>
      </c>
      <c r="I288" s="241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133</v>
      </c>
      <c r="AU288" s="246" t="s">
        <v>83</v>
      </c>
      <c r="AV288" s="14" t="s">
        <v>8</v>
      </c>
      <c r="AW288" s="14" t="s">
        <v>33</v>
      </c>
      <c r="AX288" s="14" t="s">
        <v>77</v>
      </c>
      <c r="AY288" s="246" t="s">
        <v>124</v>
      </c>
    </row>
    <row r="289" s="13" customFormat="1">
      <c r="A289" s="13"/>
      <c r="B289" s="225"/>
      <c r="C289" s="226"/>
      <c r="D289" s="227" t="s">
        <v>133</v>
      </c>
      <c r="E289" s="228" t="s">
        <v>1</v>
      </c>
      <c r="F289" s="229" t="s">
        <v>159</v>
      </c>
      <c r="G289" s="226"/>
      <c r="H289" s="230">
        <v>18.719999999999999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133</v>
      </c>
      <c r="AU289" s="236" t="s">
        <v>83</v>
      </c>
      <c r="AV289" s="13" t="s">
        <v>83</v>
      </c>
      <c r="AW289" s="13" t="s">
        <v>33</v>
      </c>
      <c r="AX289" s="13" t="s">
        <v>77</v>
      </c>
      <c r="AY289" s="236" t="s">
        <v>124</v>
      </c>
    </row>
    <row r="290" s="13" customFormat="1">
      <c r="A290" s="13"/>
      <c r="B290" s="225"/>
      <c r="C290" s="226"/>
      <c r="D290" s="227" t="s">
        <v>133</v>
      </c>
      <c r="E290" s="228" t="s">
        <v>1</v>
      </c>
      <c r="F290" s="229" t="s">
        <v>466</v>
      </c>
      <c r="G290" s="226"/>
      <c r="H290" s="230">
        <v>12.42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133</v>
      </c>
      <c r="AU290" s="236" t="s">
        <v>83</v>
      </c>
      <c r="AV290" s="13" t="s">
        <v>83</v>
      </c>
      <c r="AW290" s="13" t="s">
        <v>33</v>
      </c>
      <c r="AX290" s="13" t="s">
        <v>77</v>
      </c>
      <c r="AY290" s="236" t="s">
        <v>124</v>
      </c>
    </row>
    <row r="291" s="13" customFormat="1">
      <c r="A291" s="13"/>
      <c r="B291" s="225"/>
      <c r="C291" s="226"/>
      <c r="D291" s="227" t="s">
        <v>133</v>
      </c>
      <c r="E291" s="228" t="s">
        <v>1</v>
      </c>
      <c r="F291" s="229" t="s">
        <v>161</v>
      </c>
      <c r="G291" s="226"/>
      <c r="H291" s="230">
        <v>12.167999999999999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133</v>
      </c>
      <c r="AU291" s="236" t="s">
        <v>83</v>
      </c>
      <c r="AV291" s="13" t="s">
        <v>83</v>
      </c>
      <c r="AW291" s="13" t="s">
        <v>33</v>
      </c>
      <c r="AX291" s="13" t="s">
        <v>77</v>
      </c>
      <c r="AY291" s="236" t="s">
        <v>124</v>
      </c>
    </row>
    <row r="292" s="13" customFormat="1">
      <c r="A292" s="13"/>
      <c r="B292" s="225"/>
      <c r="C292" s="226"/>
      <c r="D292" s="227" t="s">
        <v>133</v>
      </c>
      <c r="E292" s="228" t="s">
        <v>1</v>
      </c>
      <c r="F292" s="229" t="s">
        <v>162</v>
      </c>
      <c r="G292" s="226"/>
      <c r="H292" s="230">
        <v>23.468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133</v>
      </c>
      <c r="AU292" s="236" t="s">
        <v>83</v>
      </c>
      <c r="AV292" s="13" t="s">
        <v>83</v>
      </c>
      <c r="AW292" s="13" t="s">
        <v>33</v>
      </c>
      <c r="AX292" s="13" t="s">
        <v>77</v>
      </c>
      <c r="AY292" s="236" t="s">
        <v>124</v>
      </c>
    </row>
    <row r="293" s="13" customFormat="1">
      <c r="A293" s="13"/>
      <c r="B293" s="225"/>
      <c r="C293" s="226"/>
      <c r="D293" s="227" t="s">
        <v>133</v>
      </c>
      <c r="E293" s="228" t="s">
        <v>1</v>
      </c>
      <c r="F293" s="229" t="s">
        <v>163</v>
      </c>
      <c r="G293" s="226"/>
      <c r="H293" s="230">
        <v>5.9880000000000004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133</v>
      </c>
      <c r="AU293" s="236" t="s">
        <v>83</v>
      </c>
      <c r="AV293" s="13" t="s">
        <v>83</v>
      </c>
      <c r="AW293" s="13" t="s">
        <v>33</v>
      </c>
      <c r="AX293" s="13" t="s">
        <v>77</v>
      </c>
      <c r="AY293" s="236" t="s">
        <v>124</v>
      </c>
    </row>
    <row r="294" s="13" customFormat="1">
      <c r="A294" s="13"/>
      <c r="B294" s="225"/>
      <c r="C294" s="226"/>
      <c r="D294" s="227" t="s">
        <v>133</v>
      </c>
      <c r="E294" s="228" t="s">
        <v>1</v>
      </c>
      <c r="F294" s="229" t="s">
        <v>164</v>
      </c>
      <c r="G294" s="226"/>
      <c r="H294" s="230">
        <v>19.199999999999999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133</v>
      </c>
      <c r="AU294" s="236" t="s">
        <v>83</v>
      </c>
      <c r="AV294" s="13" t="s">
        <v>83</v>
      </c>
      <c r="AW294" s="13" t="s">
        <v>33</v>
      </c>
      <c r="AX294" s="13" t="s">
        <v>77</v>
      </c>
      <c r="AY294" s="236" t="s">
        <v>124</v>
      </c>
    </row>
    <row r="295" s="13" customFormat="1">
      <c r="A295" s="13"/>
      <c r="B295" s="225"/>
      <c r="C295" s="226"/>
      <c r="D295" s="227" t="s">
        <v>133</v>
      </c>
      <c r="E295" s="228" t="s">
        <v>1</v>
      </c>
      <c r="F295" s="229" t="s">
        <v>165</v>
      </c>
      <c r="G295" s="226"/>
      <c r="H295" s="230">
        <v>11.800000000000001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133</v>
      </c>
      <c r="AU295" s="236" t="s">
        <v>83</v>
      </c>
      <c r="AV295" s="13" t="s">
        <v>83</v>
      </c>
      <c r="AW295" s="13" t="s">
        <v>33</v>
      </c>
      <c r="AX295" s="13" t="s">
        <v>77</v>
      </c>
      <c r="AY295" s="236" t="s">
        <v>124</v>
      </c>
    </row>
    <row r="296" s="13" customFormat="1">
      <c r="A296" s="13"/>
      <c r="B296" s="225"/>
      <c r="C296" s="226"/>
      <c r="D296" s="227" t="s">
        <v>133</v>
      </c>
      <c r="E296" s="228" t="s">
        <v>1</v>
      </c>
      <c r="F296" s="229" t="s">
        <v>166</v>
      </c>
      <c r="G296" s="226"/>
      <c r="H296" s="230">
        <v>11.4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133</v>
      </c>
      <c r="AU296" s="236" t="s">
        <v>83</v>
      </c>
      <c r="AV296" s="13" t="s">
        <v>83</v>
      </c>
      <c r="AW296" s="13" t="s">
        <v>33</v>
      </c>
      <c r="AX296" s="13" t="s">
        <v>77</v>
      </c>
      <c r="AY296" s="236" t="s">
        <v>124</v>
      </c>
    </row>
    <row r="297" s="13" customFormat="1">
      <c r="A297" s="13"/>
      <c r="B297" s="225"/>
      <c r="C297" s="226"/>
      <c r="D297" s="227" t="s">
        <v>133</v>
      </c>
      <c r="E297" s="228" t="s">
        <v>1</v>
      </c>
      <c r="F297" s="229" t="s">
        <v>167</v>
      </c>
      <c r="G297" s="226"/>
      <c r="H297" s="230">
        <v>71.855999999999995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133</v>
      </c>
      <c r="AU297" s="236" t="s">
        <v>83</v>
      </c>
      <c r="AV297" s="13" t="s">
        <v>83</v>
      </c>
      <c r="AW297" s="13" t="s">
        <v>33</v>
      </c>
      <c r="AX297" s="13" t="s">
        <v>77</v>
      </c>
      <c r="AY297" s="236" t="s">
        <v>124</v>
      </c>
    </row>
    <row r="298" s="2" customFormat="1" ht="21.75" customHeight="1">
      <c r="A298" s="37"/>
      <c r="B298" s="38"/>
      <c r="C298" s="211" t="s">
        <v>467</v>
      </c>
      <c r="D298" s="211" t="s">
        <v>127</v>
      </c>
      <c r="E298" s="212" t="s">
        <v>468</v>
      </c>
      <c r="F298" s="213" t="s">
        <v>469</v>
      </c>
      <c r="G298" s="214" t="s">
        <v>130</v>
      </c>
      <c r="H298" s="215">
        <v>187.02000000000001</v>
      </c>
      <c r="I298" s="216"/>
      <c r="J298" s="217">
        <f>ROUND(I298*H298,0)</f>
        <v>0</v>
      </c>
      <c r="K298" s="218"/>
      <c r="L298" s="43"/>
      <c r="M298" s="219" t="s">
        <v>1</v>
      </c>
      <c r="N298" s="220" t="s">
        <v>42</v>
      </c>
      <c r="O298" s="90"/>
      <c r="P298" s="221">
        <f>O298*H298</f>
        <v>0</v>
      </c>
      <c r="Q298" s="221">
        <v>0.0060499999999999998</v>
      </c>
      <c r="R298" s="221">
        <f>Q298*H298</f>
        <v>1.1314710000000001</v>
      </c>
      <c r="S298" s="221">
        <v>0</v>
      </c>
      <c r="T298" s="22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3" t="s">
        <v>232</v>
      </c>
      <c r="AT298" s="223" t="s">
        <v>127</v>
      </c>
      <c r="AU298" s="223" t="s">
        <v>83</v>
      </c>
      <c r="AY298" s="16" t="s">
        <v>124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6" t="s">
        <v>8</v>
      </c>
      <c r="BK298" s="224">
        <f>ROUND(I298*H298,0)</f>
        <v>0</v>
      </c>
      <c r="BL298" s="16" t="s">
        <v>232</v>
      </c>
      <c r="BM298" s="223" t="s">
        <v>470</v>
      </c>
    </row>
    <row r="299" s="2" customFormat="1" ht="21.75" customHeight="1">
      <c r="A299" s="37"/>
      <c r="B299" s="38"/>
      <c r="C299" s="247" t="s">
        <v>471</v>
      </c>
      <c r="D299" s="247" t="s">
        <v>380</v>
      </c>
      <c r="E299" s="248" t="s">
        <v>472</v>
      </c>
      <c r="F299" s="249" t="s">
        <v>473</v>
      </c>
      <c r="G299" s="250" t="s">
        <v>130</v>
      </c>
      <c r="H299" s="251">
        <v>205.72200000000001</v>
      </c>
      <c r="I299" s="252"/>
      <c r="J299" s="253">
        <f>ROUND(I299*H299,0)</f>
        <v>0</v>
      </c>
      <c r="K299" s="254"/>
      <c r="L299" s="255"/>
      <c r="M299" s="256" t="s">
        <v>1</v>
      </c>
      <c r="N299" s="257" t="s">
        <v>42</v>
      </c>
      <c r="O299" s="90"/>
      <c r="P299" s="221">
        <f>O299*H299</f>
        <v>0</v>
      </c>
      <c r="Q299" s="221">
        <v>0.0129</v>
      </c>
      <c r="R299" s="221">
        <f>Q299*H299</f>
        <v>2.6538138</v>
      </c>
      <c r="S299" s="221">
        <v>0</v>
      </c>
      <c r="T299" s="222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3" t="s">
        <v>314</v>
      </c>
      <c r="AT299" s="223" t="s">
        <v>380</v>
      </c>
      <c r="AU299" s="223" t="s">
        <v>83</v>
      </c>
      <c r="AY299" s="16" t="s">
        <v>124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6" t="s">
        <v>8</v>
      </c>
      <c r="BK299" s="224">
        <f>ROUND(I299*H299,0)</f>
        <v>0</v>
      </c>
      <c r="BL299" s="16" t="s">
        <v>232</v>
      </c>
      <c r="BM299" s="223" t="s">
        <v>474</v>
      </c>
    </row>
    <row r="300" s="13" customFormat="1">
      <c r="A300" s="13"/>
      <c r="B300" s="225"/>
      <c r="C300" s="226"/>
      <c r="D300" s="227" t="s">
        <v>133</v>
      </c>
      <c r="E300" s="228" t="s">
        <v>1</v>
      </c>
      <c r="F300" s="229" t="s">
        <v>475</v>
      </c>
      <c r="G300" s="226"/>
      <c r="H300" s="230">
        <v>205.72200000000001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133</v>
      </c>
      <c r="AU300" s="236" t="s">
        <v>83</v>
      </c>
      <c r="AV300" s="13" t="s">
        <v>83</v>
      </c>
      <c r="AW300" s="13" t="s">
        <v>33</v>
      </c>
      <c r="AX300" s="13" t="s">
        <v>77</v>
      </c>
      <c r="AY300" s="236" t="s">
        <v>124</v>
      </c>
    </row>
    <row r="301" s="2" customFormat="1" ht="21.75" customHeight="1">
      <c r="A301" s="37"/>
      <c r="B301" s="38"/>
      <c r="C301" s="211" t="s">
        <v>476</v>
      </c>
      <c r="D301" s="211" t="s">
        <v>127</v>
      </c>
      <c r="E301" s="212" t="s">
        <v>477</v>
      </c>
      <c r="F301" s="213" t="s">
        <v>478</v>
      </c>
      <c r="G301" s="214" t="s">
        <v>130</v>
      </c>
      <c r="H301" s="215">
        <v>50.375999999999998</v>
      </c>
      <c r="I301" s="216"/>
      <c r="J301" s="217">
        <f>ROUND(I301*H301,0)</f>
        <v>0</v>
      </c>
      <c r="K301" s="218"/>
      <c r="L301" s="43"/>
      <c r="M301" s="219" t="s">
        <v>1</v>
      </c>
      <c r="N301" s="220" t="s">
        <v>42</v>
      </c>
      <c r="O301" s="90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3" t="s">
        <v>232</v>
      </c>
      <c r="AT301" s="223" t="s">
        <v>127</v>
      </c>
      <c r="AU301" s="223" t="s">
        <v>83</v>
      </c>
      <c r="AY301" s="16" t="s">
        <v>124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6" t="s">
        <v>8</v>
      </c>
      <c r="BK301" s="224">
        <f>ROUND(I301*H301,0)</f>
        <v>0</v>
      </c>
      <c r="BL301" s="16" t="s">
        <v>232</v>
      </c>
      <c r="BM301" s="223" t="s">
        <v>479</v>
      </c>
    </row>
    <row r="302" s="14" customFormat="1">
      <c r="A302" s="14"/>
      <c r="B302" s="237"/>
      <c r="C302" s="238"/>
      <c r="D302" s="227" t="s">
        <v>133</v>
      </c>
      <c r="E302" s="239" t="s">
        <v>1</v>
      </c>
      <c r="F302" s="240" t="s">
        <v>158</v>
      </c>
      <c r="G302" s="238"/>
      <c r="H302" s="239" t="s">
        <v>1</v>
      </c>
      <c r="I302" s="241"/>
      <c r="J302" s="238"/>
      <c r="K302" s="238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133</v>
      </c>
      <c r="AU302" s="246" t="s">
        <v>83</v>
      </c>
      <c r="AV302" s="14" t="s">
        <v>8</v>
      </c>
      <c r="AW302" s="14" t="s">
        <v>33</v>
      </c>
      <c r="AX302" s="14" t="s">
        <v>77</v>
      </c>
      <c r="AY302" s="246" t="s">
        <v>124</v>
      </c>
    </row>
    <row r="303" s="13" customFormat="1">
      <c r="A303" s="13"/>
      <c r="B303" s="225"/>
      <c r="C303" s="226"/>
      <c r="D303" s="227" t="s">
        <v>133</v>
      </c>
      <c r="E303" s="228" t="s">
        <v>1</v>
      </c>
      <c r="F303" s="229" t="s">
        <v>163</v>
      </c>
      <c r="G303" s="226"/>
      <c r="H303" s="230">
        <v>5.9880000000000004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133</v>
      </c>
      <c r="AU303" s="236" t="s">
        <v>83</v>
      </c>
      <c r="AV303" s="13" t="s">
        <v>83</v>
      </c>
      <c r="AW303" s="13" t="s">
        <v>33</v>
      </c>
      <c r="AX303" s="13" t="s">
        <v>77</v>
      </c>
      <c r="AY303" s="236" t="s">
        <v>124</v>
      </c>
    </row>
    <row r="304" s="13" customFormat="1">
      <c r="A304" s="13"/>
      <c r="B304" s="225"/>
      <c r="C304" s="226"/>
      <c r="D304" s="227" t="s">
        <v>133</v>
      </c>
      <c r="E304" s="228" t="s">
        <v>1</v>
      </c>
      <c r="F304" s="229" t="s">
        <v>164</v>
      </c>
      <c r="G304" s="226"/>
      <c r="H304" s="230">
        <v>19.199999999999999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133</v>
      </c>
      <c r="AU304" s="236" t="s">
        <v>83</v>
      </c>
      <c r="AV304" s="13" t="s">
        <v>83</v>
      </c>
      <c r="AW304" s="13" t="s">
        <v>33</v>
      </c>
      <c r="AX304" s="13" t="s">
        <v>77</v>
      </c>
      <c r="AY304" s="236" t="s">
        <v>124</v>
      </c>
    </row>
    <row r="305" s="13" customFormat="1">
      <c r="A305" s="13"/>
      <c r="B305" s="225"/>
      <c r="C305" s="226"/>
      <c r="D305" s="227" t="s">
        <v>133</v>
      </c>
      <c r="E305" s="228" t="s">
        <v>1</v>
      </c>
      <c r="F305" s="229" t="s">
        <v>480</v>
      </c>
      <c r="G305" s="226"/>
      <c r="H305" s="230">
        <v>25.187999999999999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133</v>
      </c>
      <c r="AU305" s="236" t="s">
        <v>83</v>
      </c>
      <c r="AV305" s="13" t="s">
        <v>83</v>
      </c>
      <c r="AW305" s="13" t="s">
        <v>33</v>
      </c>
      <c r="AX305" s="13" t="s">
        <v>77</v>
      </c>
      <c r="AY305" s="236" t="s">
        <v>124</v>
      </c>
    </row>
    <row r="306" s="2" customFormat="1" ht="21.75" customHeight="1">
      <c r="A306" s="37"/>
      <c r="B306" s="38"/>
      <c r="C306" s="211" t="s">
        <v>481</v>
      </c>
      <c r="D306" s="211" t="s">
        <v>127</v>
      </c>
      <c r="E306" s="212" t="s">
        <v>482</v>
      </c>
      <c r="F306" s="213" t="s">
        <v>483</v>
      </c>
      <c r="G306" s="214" t="s">
        <v>130</v>
      </c>
      <c r="H306" s="215">
        <v>50.375999999999998</v>
      </c>
      <c r="I306" s="216"/>
      <c r="J306" s="217">
        <f>ROUND(I306*H306,0)</f>
        <v>0</v>
      </c>
      <c r="K306" s="218"/>
      <c r="L306" s="43"/>
      <c r="M306" s="219" t="s">
        <v>1</v>
      </c>
      <c r="N306" s="220" t="s">
        <v>42</v>
      </c>
      <c r="O306" s="90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3" t="s">
        <v>232</v>
      </c>
      <c r="AT306" s="223" t="s">
        <v>127</v>
      </c>
      <c r="AU306" s="223" t="s">
        <v>83</v>
      </c>
      <c r="AY306" s="16" t="s">
        <v>124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6" t="s">
        <v>8</v>
      </c>
      <c r="BK306" s="224">
        <f>ROUND(I306*H306,0)</f>
        <v>0</v>
      </c>
      <c r="BL306" s="16" t="s">
        <v>232</v>
      </c>
      <c r="BM306" s="223" t="s">
        <v>484</v>
      </c>
    </row>
    <row r="307" s="2" customFormat="1" ht="21.75" customHeight="1">
      <c r="A307" s="37"/>
      <c r="B307" s="38"/>
      <c r="C307" s="211" t="s">
        <v>485</v>
      </c>
      <c r="D307" s="211" t="s">
        <v>127</v>
      </c>
      <c r="E307" s="212" t="s">
        <v>486</v>
      </c>
      <c r="F307" s="213" t="s">
        <v>487</v>
      </c>
      <c r="G307" s="214" t="s">
        <v>130</v>
      </c>
      <c r="H307" s="215">
        <v>3.1800000000000002</v>
      </c>
      <c r="I307" s="216"/>
      <c r="J307" s="217">
        <f>ROUND(I307*H307,0)</f>
        <v>0</v>
      </c>
      <c r="K307" s="218"/>
      <c r="L307" s="43"/>
      <c r="M307" s="219" t="s">
        <v>1</v>
      </c>
      <c r="N307" s="220" t="s">
        <v>42</v>
      </c>
      <c r="O307" s="90"/>
      <c r="P307" s="221">
        <f>O307*H307</f>
        <v>0</v>
      </c>
      <c r="Q307" s="221">
        <v>0.00063000000000000003</v>
      </c>
      <c r="R307" s="221">
        <f>Q307*H307</f>
        <v>0.0020034000000000002</v>
      </c>
      <c r="S307" s="221">
        <v>0</v>
      </c>
      <c r="T307" s="22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3" t="s">
        <v>232</v>
      </c>
      <c r="AT307" s="223" t="s">
        <v>127</v>
      </c>
      <c r="AU307" s="223" t="s">
        <v>83</v>
      </c>
      <c r="AY307" s="16" t="s">
        <v>124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6" t="s">
        <v>8</v>
      </c>
      <c r="BK307" s="224">
        <f>ROUND(I307*H307,0)</f>
        <v>0</v>
      </c>
      <c r="BL307" s="16" t="s">
        <v>232</v>
      </c>
      <c r="BM307" s="223" t="s">
        <v>488</v>
      </c>
    </row>
    <row r="308" s="13" customFormat="1">
      <c r="A308" s="13"/>
      <c r="B308" s="225"/>
      <c r="C308" s="226"/>
      <c r="D308" s="227" t="s">
        <v>133</v>
      </c>
      <c r="E308" s="228" t="s">
        <v>1</v>
      </c>
      <c r="F308" s="229" t="s">
        <v>489</v>
      </c>
      <c r="G308" s="226"/>
      <c r="H308" s="230">
        <v>0.59999999999999998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133</v>
      </c>
      <c r="AU308" s="236" t="s">
        <v>83</v>
      </c>
      <c r="AV308" s="13" t="s">
        <v>83</v>
      </c>
      <c r="AW308" s="13" t="s">
        <v>33</v>
      </c>
      <c r="AX308" s="13" t="s">
        <v>77</v>
      </c>
      <c r="AY308" s="236" t="s">
        <v>124</v>
      </c>
    </row>
    <row r="309" s="13" customFormat="1">
      <c r="A309" s="13"/>
      <c r="B309" s="225"/>
      <c r="C309" s="226"/>
      <c r="D309" s="227" t="s">
        <v>133</v>
      </c>
      <c r="E309" s="228" t="s">
        <v>1</v>
      </c>
      <c r="F309" s="229" t="s">
        <v>490</v>
      </c>
      <c r="G309" s="226"/>
      <c r="H309" s="230">
        <v>2.5800000000000001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133</v>
      </c>
      <c r="AU309" s="236" t="s">
        <v>83</v>
      </c>
      <c r="AV309" s="13" t="s">
        <v>83</v>
      </c>
      <c r="AW309" s="13" t="s">
        <v>33</v>
      </c>
      <c r="AX309" s="13" t="s">
        <v>77</v>
      </c>
      <c r="AY309" s="236" t="s">
        <v>124</v>
      </c>
    </row>
    <row r="310" s="2" customFormat="1" ht="21.75" customHeight="1">
      <c r="A310" s="37"/>
      <c r="B310" s="38"/>
      <c r="C310" s="247" t="s">
        <v>491</v>
      </c>
      <c r="D310" s="247" t="s">
        <v>380</v>
      </c>
      <c r="E310" s="248" t="s">
        <v>492</v>
      </c>
      <c r="F310" s="249" t="s">
        <v>493</v>
      </c>
      <c r="G310" s="250" t="s">
        <v>130</v>
      </c>
      <c r="H310" s="251">
        <v>3.4980000000000002</v>
      </c>
      <c r="I310" s="252"/>
      <c r="J310" s="253">
        <f>ROUND(I310*H310,0)</f>
        <v>0</v>
      </c>
      <c r="K310" s="254"/>
      <c r="L310" s="255"/>
      <c r="M310" s="256" t="s">
        <v>1</v>
      </c>
      <c r="N310" s="257" t="s">
        <v>42</v>
      </c>
      <c r="O310" s="90"/>
      <c r="P310" s="221">
        <f>O310*H310</f>
        <v>0</v>
      </c>
      <c r="Q310" s="221">
        <v>0.01</v>
      </c>
      <c r="R310" s="221">
        <f>Q310*H310</f>
        <v>0.034980000000000004</v>
      </c>
      <c r="S310" s="221">
        <v>0</v>
      </c>
      <c r="T310" s="222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3" t="s">
        <v>314</v>
      </c>
      <c r="AT310" s="223" t="s">
        <v>380</v>
      </c>
      <c r="AU310" s="223" t="s">
        <v>83</v>
      </c>
      <c r="AY310" s="16" t="s">
        <v>124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6" t="s">
        <v>8</v>
      </c>
      <c r="BK310" s="224">
        <f>ROUND(I310*H310,0)</f>
        <v>0</v>
      </c>
      <c r="BL310" s="16" t="s">
        <v>232</v>
      </c>
      <c r="BM310" s="223" t="s">
        <v>494</v>
      </c>
    </row>
    <row r="311" s="13" customFormat="1">
      <c r="A311" s="13"/>
      <c r="B311" s="225"/>
      <c r="C311" s="226"/>
      <c r="D311" s="227" t="s">
        <v>133</v>
      </c>
      <c r="E311" s="228" t="s">
        <v>1</v>
      </c>
      <c r="F311" s="229" t="s">
        <v>495</v>
      </c>
      <c r="G311" s="226"/>
      <c r="H311" s="230">
        <v>3.4980000000000002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133</v>
      </c>
      <c r="AU311" s="236" t="s">
        <v>83</v>
      </c>
      <c r="AV311" s="13" t="s">
        <v>83</v>
      </c>
      <c r="AW311" s="13" t="s">
        <v>33</v>
      </c>
      <c r="AX311" s="13" t="s">
        <v>77</v>
      </c>
      <c r="AY311" s="236" t="s">
        <v>124</v>
      </c>
    </row>
    <row r="312" s="2" customFormat="1" ht="21.75" customHeight="1">
      <c r="A312" s="37"/>
      <c r="B312" s="38"/>
      <c r="C312" s="211" t="s">
        <v>496</v>
      </c>
      <c r="D312" s="211" t="s">
        <v>127</v>
      </c>
      <c r="E312" s="212" t="s">
        <v>497</v>
      </c>
      <c r="F312" s="213" t="s">
        <v>498</v>
      </c>
      <c r="G312" s="214" t="s">
        <v>283</v>
      </c>
      <c r="H312" s="215">
        <v>2</v>
      </c>
      <c r="I312" s="216"/>
      <c r="J312" s="217">
        <f>ROUND(I312*H312,0)</f>
        <v>0</v>
      </c>
      <c r="K312" s="218"/>
      <c r="L312" s="43"/>
      <c r="M312" s="219" t="s">
        <v>1</v>
      </c>
      <c r="N312" s="220" t="s">
        <v>42</v>
      </c>
      <c r="O312" s="90"/>
      <c r="P312" s="221">
        <f>O312*H312</f>
        <v>0</v>
      </c>
      <c r="Q312" s="221">
        <v>0.00020000000000000001</v>
      </c>
      <c r="R312" s="221">
        <f>Q312*H312</f>
        <v>0.00040000000000000002</v>
      </c>
      <c r="S312" s="221">
        <v>0</v>
      </c>
      <c r="T312" s="222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3" t="s">
        <v>232</v>
      </c>
      <c r="AT312" s="223" t="s">
        <v>127</v>
      </c>
      <c r="AU312" s="223" t="s">
        <v>83</v>
      </c>
      <c r="AY312" s="16" t="s">
        <v>124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6" t="s">
        <v>8</v>
      </c>
      <c r="BK312" s="224">
        <f>ROUND(I312*H312,0)</f>
        <v>0</v>
      </c>
      <c r="BL312" s="16" t="s">
        <v>232</v>
      </c>
      <c r="BM312" s="223" t="s">
        <v>499</v>
      </c>
    </row>
    <row r="313" s="13" customFormat="1">
      <c r="A313" s="13"/>
      <c r="B313" s="225"/>
      <c r="C313" s="226"/>
      <c r="D313" s="227" t="s">
        <v>133</v>
      </c>
      <c r="E313" s="228" t="s">
        <v>1</v>
      </c>
      <c r="F313" s="229" t="s">
        <v>500</v>
      </c>
      <c r="G313" s="226"/>
      <c r="H313" s="230">
        <v>2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133</v>
      </c>
      <c r="AU313" s="236" t="s">
        <v>83</v>
      </c>
      <c r="AV313" s="13" t="s">
        <v>83</v>
      </c>
      <c r="AW313" s="13" t="s">
        <v>33</v>
      </c>
      <c r="AX313" s="13" t="s">
        <v>77</v>
      </c>
      <c r="AY313" s="236" t="s">
        <v>124</v>
      </c>
    </row>
    <row r="314" s="2" customFormat="1" ht="16.5" customHeight="1">
      <c r="A314" s="37"/>
      <c r="B314" s="38"/>
      <c r="C314" s="247" t="s">
        <v>501</v>
      </c>
      <c r="D314" s="247" t="s">
        <v>380</v>
      </c>
      <c r="E314" s="248" t="s">
        <v>502</v>
      </c>
      <c r="F314" s="249" t="s">
        <v>503</v>
      </c>
      <c r="G314" s="250" t="s">
        <v>283</v>
      </c>
      <c r="H314" s="251">
        <v>2</v>
      </c>
      <c r="I314" s="252"/>
      <c r="J314" s="253">
        <f>ROUND(I314*H314,0)</f>
        <v>0</v>
      </c>
      <c r="K314" s="254"/>
      <c r="L314" s="255"/>
      <c r="M314" s="256" t="s">
        <v>1</v>
      </c>
      <c r="N314" s="257" t="s">
        <v>42</v>
      </c>
      <c r="O314" s="90"/>
      <c r="P314" s="221">
        <f>O314*H314</f>
        <v>0</v>
      </c>
      <c r="Q314" s="221">
        <v>0.00031</v>
      </c>
      <c r="R314" s="221">
        <f>Q314*H314</f>
        <v>0.00062</v>
      </c>
      <c r="S314" s="221">
        <v>0</v>
      </c>
      <c r="T314" s="22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3" t="s">
        <v>314</v>
      </c>
      <c r="AT314" s="223" t="s">
        <v>380</v>
      </c>
      <c r="AU314" s="223" t="s">
        <v>83</v>
      </c>
      <c r="AY314" s="16" t="s">
        <v>124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6" t="s">
        <v>8</v>
      </c>
      <c r="BK314" s="224">
        <f>ROUND(I314*H314,0)</f>
        <v>0</v>
      </c>
      <c r="BL314" s="16" t="s">
        <v>232</v>
      </c>
      <c r="BM314" s="223" t="s">
        <v>504</v>
      </c>
    </row>
    <row r="315" s="2" customFormat="1" ht="21.75" customHeight="1">
      <c r="A315" s="37"/>
      <c r="B315" s="38"/>
      <c r="C315" s="211" t="s">
        <v>505</v>
      </c>
      <c r="D315" s="211" t="s">
        <v>127</v>
      </c>
      <c r="E315" s="212" t="s">
        <v>506</v>
      </c>
      <c r="F315" s="213" t="s">
        <v>507</v>
      </c>
      <c r="G315" s="214" t="s">
        <v>141</v>
      </c>
      <c r="H315" s="215">
        <v>214.74000000000001</v>
      </c>
      <c r="I315" s="216"/>
      <c r="J315" s="217">
        <f>ROUND(I315*H315,0)</f>
        <v>0</v>
      </c>
      <c r="K315" s="218"/>
      <c r="L315" s="43"/>
      <c r="M315" s="219" t="s">
        <v>1</v>
      </c>
      <c r="N315" s="220" t="s">
        <v>42</v>
      </c>
      <c r="O315" s="90"/>
      <c r="P315" s="221">
        <f>O315*H315</f>
        <v>0</v>
      </c>
      <c r="Q315" s="221">
        <v>0.00055000000000000003</v>
      </c>
      <c r="R315" s="221">
        <f>Q315*H315</f>
        <v>0.11810700000000002</v>
      </c>
      <c r="S315" s="221">
        <v>0</v>
      </c>
      <c r="T315" s="22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3" t="s">
        <v>232</v>
      </c>
      <c r="AT315" s="223" t="s">
        <v>127</v>
      </c>
      <c r="AU315" s="223" t="s">
        <v>83</v>
      </c>
      <c r="AY315" s="16" t="s">
        <v>124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6" t="s">
        <v>8</v>
      </c>
      <c r="BK315" s="224">
        <f>ROUND(I315*H315,0)</f>
        <v>0</v>
      </c>
      <c r="BL315" s="16" t="s">
        <v>232</v>
      </c>
      <c r="BM315" s="223" t="s">
        <v>508</v>
      </c>
    </row>
    <row r="316" s="14" customFormat="1">
      <c r="A316" s="14"/>
      <c r="B316" s="237"/>
      <c r="C316" s="238"/>
      <c r="D316" s="227" t="s">
        <v>133</v>
      </c>
      <c r="E316" s="239" t="s">
        <v>1</v>
      </c>
      <c r="F316" s="240" t="s">
        <v>158</v>
      </c>
      <c r="G316" s="238"/>
      <c r="H316" s="239" t="s">
        <v>1</v>
      </c>
      <c r="I316" s="241"/>
      <c r="J316" s="238"/>
      <c r="K316" s="238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133</v>
      </c>
      <c r="AU316" s="246" t="s">
        <v>83</v>
      </c>
      <c r="AV316" s="14" t="s">
        <v>8</v>
      </c>
      <c r="AW316" s="14" t="s">
        <v>33</v>
      </c>
      <c r="AX316" s="14" t="s">
        <v>77</v>
      </c>
      <c r="AY316" s="246" t="s">
        <v>124</v>
      </c>
    </row>
    <row r="317" s="13" customFormat="1">
      <c r="A317" s="13"/>
      <c r="B317" s="225"/>
      <c r="C317" s="226"/>
      <c r="D317" s="227" t="s">
        <v>133</v>
      </c>
      <c r="E317" s="228" t="s">
        <v>1</v>
      </c>
      <c r="F317" s="229" t="s">
        <v>509</v>
      </c>
      <c r="G317" s="226"/>
      <c r="H317" s="230">
        <v>15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133</v>
      </c>
      <c r="AU317" s="236" t="s">
        <v>83</v>
      </c>
      <c r="AV317" s="13" t="s">
        <v>83</v>
      </c>
      <c r="AW317" s="13" t="s">
        <v>33</v>
      </c>
      <c r="AX317" s="13" t="s">
        <v>77</v>
      </c>
      <c r="AY317" s="236" t="s">
        <v>124</v>
      </c>
    </row>
    <row r="318" s="13" customFormat="1">
      <c r="A318" s="13"/>
      <c r="B318" s="225"/>
      <c r="C318" s="226"/>
      <c r="D318" s="227" t="s">
        <v>133</v>
      </c>
      <c r="E318" s="228" t="s">
        <v>1</v>
      </c>
      <c r="F318" s="229" t="s">
        <v>510</v>
      </c>
      <c r="G318" s="226"/>
      <c r="H318" s="230">
        <v>11.800000000000001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133</v>
      </c>
      <c r="AU318" s="236" t="s">
        <v>83</v>
      </c>
      <c r="AV318" s="13" t="s">
        <v>83</v>
      </c>
      <c r="AW318" s="13" t="s">
        <v>33</v>
      </c>
      <c r="AX318" s="13" t="s">
        <v>77</v>
      </c>
      <c r="AY318" s="236" t="s">
        <v>124</v>
      </c>
    </row>
    <row r="319" s="13" customFormat="1">
      <c r="A319" s="13"/>
      <c r="B319" s="225"/>
      <c r="C319" s="226"/>
      <c r="D319" s="227" t="s">
        <v>133</v>
      </c>
      <c r="E319" s="228" t="s">
        <v>1</v>
      </c>
      <c r="F319" s="229" t="s">
        <v>511</v>
      </c>
      <c r="G319" s="226"/>
      <c r="H319" s="230">
        <v>7.2000000000000002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133</v>
      </c>
      <c r="AU319" s="236" t="s">
        <v>83</v>
      </c>
      <c r="AV319" s="13" t="s">
        <v>83</v>
      </c>
      <c r="AW319" s="13" t="s">
        <v>33</v>
      </c>
      <c r="AX319" s="13" t="s">
        <v>77</v>
      </c>
      <c r="AY319" s="236" t="s">
        <v>124</v>
      </c>
    </row>
    <row r="320" s="13" customFormat="1">
      <c r="A320" s="13"/>
      <c r="B320" s="225"/>
      <c r="C320" s="226"/>
      <c r="D320" s="227" t="s">
        <v>133</v>
      </c>
      <c r="E320" s="228" t="s">
        <v>1</v>
      </c>
      <c r="F320" s="229" t="s">
        <v>512</v>
      </c>
      <c r="G320" s="226"/>
      <c r="H320" s="230">
        <v>17.84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133</v>
      </c>
      <c r="AU320" s="236" t="s">
        <v>83</v>
      </c>
      <c r="AV320" s="13" t="s">
        <v>83</v>
      </c>
      <c r="AW320" s="13" t="s">
        <v>33</v>
      </c>
      <c r="AX320" s="13" t="s">
        <v>77</v>
      </c>
      <c r="AY320" s="236" t="s">
        <v>124</v>
      </c>
    </row>
    <row r="321" s="13" customFormat="1">
      <c r="A321" s="13"/>
      <c r="B321" s="225"/>
      <c r="C321" s="226"/>
      <c r="D321" s="227" t="s">
        <v>133</v>
      </c>
      <c r="E321" s="228" t="s">
        <v>1</v>
      </c>
      <c r="F321" s="229" t="s">
        <v>513</v>
      </c>
      <c r="G321" s="226"/>
      <c r="H321" s="230">
        <v>8.8300000000000001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133</v>
      </c>
      <c r="AU321" s="236" t="s">
        <v>83</v>
      </c>
      <c r="AV321" s="13" t="s">
        <v>83</v>
      </c>
      <c r="AW321" s="13" t="s">
        <v>33</v>
      </c>
      <c r="AX321" s="13" t="s">
        <v>77</v>
      </c>
      <c r="AY321" s="236" t="s">
        <v>124</v>
      </c>
    </row>
    <row r="322" s="13" customFormat="1">
      <c r="A322" s="13"/>
      <c r="B322" s="225"/>
      <c r="C322" s="226"/>
      <c r="D322" s="227" t="s">
        <v>133</v>
      </c>
      <c r="E322" s="228" t="s">
        <v>1</v>
      </c>
      <c r="F322" s="229" t="s">
        <v>514</v>
      </c>
      <c r="G322" s="226"/>
      <c r="H322" s="230">
        <v>26.25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133</v>
      </c>
      <c r="AU322" s="236" t="s">
        <v>83</v>
      </c>
      <c r="AV322" s="13" t="s">
        <v>83</v>
      </c>
      <c r="AW322" s="13" t="s">
        <v>33</v>
      </c>
      <c r="AX322" s="13" t="s">
        <v>77</v>
      </c>
      <c r="AY322" s="236" t="s">
        <v>124</v>
      </c>
    </row>
    <row r="323" s="13" customFormat="1">
      <c r="A323" s="13"/>
      <c r="B323" s="225"/>
      <c r="C323" s="226"/>
      <c r="D323" s="227" t="s">
        <v>133</v>
      </c>
      <c r="E323" s="228" t="s">
        <v>1</v>
      </c>
      <c r="F323" s="229" t="s">
        <v>515</v>
      </c>
      <c r="G323" s="226"/>
      <c r="H323" s="230">
        <v>17.449999999999999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133</v>
      </c>
      <c r="AU323" s="236" t="s">
        <v>83</v>
      </c>
      <c r="AV323" s="13" t="s">
        <v>83</v>
      </c>
      <c r="AW323" s="13" t="s">
        <v>33</v>
      </c>
      <c r="AX323" s="13" t="s">
        <v>77</v>
      </c>
      <c r="AY323" s="236" t="s">
        <v>124</v>
      </c>
    </row>
    <row r="324" s="13" customFormat="1">
      <c r="A324" s="13"/>
      <c r="B324" s="225"/>
      <c r="C324" s="226"/>
      <c r="D324" s="227" t="s">
        <v>133</v>
      </c>
      <c r="E324" s="228" t="s">
        <v>1</v>
      </c>
      <c r="F324" s="229" t="s">
        <v>516</v>
      </c>
      <c r="G324" s="226"/>
      <c r="H324" s="230">
        <v>20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133</v>
      </c>
      <c r="AU324" s="236" t="s">
        <v>83</v>
      </c>
      <c r="AV324" s="13" t="s">
        <v>83</v>
      </c>
      <c r="AW324" s="13" t="s">
        <v>33</v>
      </c>
      <c r="AX324" s="13" t="s">
        <v>77</v>
      </c>
      <c r="AY324" s="236" t="s">
        <v>124</v>
      </c>
    </row>
    <row r="325" s="13" customFormat="1">
      <c r="A325" s="13"/>
      <c r="B325" s="225"/>
      <c r="C325" s="226"/>
      <c r="D325" s="227" t="s">
        <v>133</v>
      </c>
      <c r="E325" s="228" t="s">
        <v>1</v>
      </c>
      <c r="F325" s="229" t="s">
        <v>517</v>
      </c>
      <c r="G325" s="226"/>
      <c r="H325" s="230">
        <v>90.370000000000005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133</v>
      </c>
      <c r="AU325" s="236" t="s">
        <v>83</v>
      </c>
      <c r="AV325" s="13" t="s">
        <v>83</v>
      </c>
      <c r="AW325" s="13" t="s">
        <v>33</v>
      </c>
      <c r="AX325" s="13" t="s">
        <v>77</v>
      </c>
      <c r="AY325" s="236" t="s">
        <v>124</v>
      </c>
    </row>
    <row r="326" s="2" customFormat="1" ht="21.75" customHeight="1">
      <c r="A326" s="37"/>
      <c r="B326" s="38"/>
      <c r="C326" s="211" t="s">
        <v>518</v>
      </c>
      <c r="D326" s="211" t="s">
        <v>127</v>
      </c>
      <c r="E326" s="212" t="s">
        <v>519</v>
      </c>
      <c r="F326" s="213" t="s">
        <v>520</v>
      </c>
      <c r="G326" s="214" t="s">
        <v>141</v>
      </c>
      <c r="H326" s="215">
        <v>217.81999999999999</v>
      </c>
      <c r="I326" s="216"/>
      <c r="J326" s="217">
        <f>ROUND(I326*H326,0)</f>
        <v>0</v>
      </c>
      <c r="K326" s="218"/>
      <c r="L326" s="43"/>
      <c r="M326" s="219" t="s">
        <v>1</v>
      </c>
      <c r="N326" s="220" t="s">
        <v>42</v>
      </c>
      <c r="O326" s="90"/>
      <c r="P326" s="221">
        <f>O326*H326</f>
        <v>0</v>
      </c>
      <c r="Q326" s="221">
        <v>0.00050000000000000001</v>
      </c>
      <c r="R326" s="221">
        <f>Q326*H326</f>
        <v>0.10890999999999999</v>
      </c>
      <c r="S326" s="221">
        <v>0</v>
      </c>
      <c r="T326" s="22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3" t="s">
        <v>232</v>
      </c>
      <c r="AT326" s="223" t="s">
        <v>127</v>
      </c>
      <c r="AU326" s="223" t="s">
        <v>83</v>
      </c>
      <c r="AY326" s="16" t="s">
        <v>124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6" t="s">
        <v>8</v>
      </c>
      <c r="BK326" s="224">
        <f>ROUND(I326*H326,0)</f>
        <v>0</v>
      </c>
      <c r="BL326" s="16" t="s">
        <v>232</v>
      </c>
      <c r="BM326" s="223" t="s">
        <v>521</v>
      </c>
    </row>
    <row r="327" s="14" customFormat="1">
      <c r="A327" s="14"/>
      <c r="B327" s="237"/>
      <c r="C327" s="238"/>
      <c r="D327" s="227" t="s">
        <v>133</v>
      </c>
      <c r="E327" s="239" t="s">
        <v>1</v>
      </c>
      <c r="F327" s="240" t="s">
        <v>158</v>
      </c>
      <c r="G327" s="238"/>
      <c r="H327" s="239" t="s">
        <v>1</v>
      </c>
      <c r="I327" s="241"/>
      <c r="J327" s="238"/>
      <c r="K327" s="238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133</v>
      </c>
      <c r="AU327" s="246" t="s">
        <v>83</v>
      </c>
      <c r="AV327" s="14" t="s">
        <v>8</v>
      </c>
      <c r="AW327" s="14" t="s">
        <v>33</v>
      </c>
      <c r="AX327" s="14" t="s">
        <v>77</v>
      </c>
      <c r="AY327" s="246" t="s">
        <v>124</v>
      </c>
    </row>
    <row r="328" s="13" customFormat="1">
      <c r="A328" s="13"/>
      <c r="B328" s="225"/>
      <c r="C328" s="226"/>
      <c r="D328" s="227" t="s">
        <v>133</v>
      </c>
      <c r="E328" s="228" t="s">
        <v>1</v>
      </c>
      <c r="F328" s="229" t="s">
        <v>522</v>
      </c>
      <c r="G328" s="226"/>
      <c r="H328" s="230">
        <v>21.48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133</v>
      </c>
      <c r="AU328" s="236" t="s">
        <v>83</v>
      </c>
      <c r="AV328" s="13" t="s">
        <v>83</v>
      </c>
      <c r="AW328" s="13" t="s">
        <v>33</v>
      </c>
      <c r="AX328" s="13" t="s">
        <v>77</v>
      </c>
      <c r="AY328" s="236" t="s">
        <v>124</v>
      </c>
    </row>
    <row r="329" s="13" customFormat="1">
      <c r="A329" s="13"/>
      <c r="B329" s="225"/>
      <c r="C329" s="226"/>
      <c r="D329" s="227" t="s">
        <v>133</v>
      </c>
      <c r="E329" s="228" t="s">
        <v>1</v>
      </c>
      <c r="F329" s="229" t="s">
        <v>523</v>
      </c>
      <c r="G329" s="226"/>
      <c r="H329" s="230">
        <v>10.5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133</v>
      </c>
      <c r="AU329" s="236" t="s">
        <v>83</v>
      </c>
      <c r="AV329" s="13" t="s">
        <v>83</v>
      </c>
      <c r="AW329" s="13" t="s">
        <v>33</v>
      </c>
      <c r="AX329" s="13" t="s">
        <v>77</v>
      </c>
      <c r="AY329" s="236" t="s">
        <v>124</v>
      </c>
    </row>
    <row r="330" s="13" customFormat="1">
      <c r="A330" s="13"/>
      <c r="B330" s="225"/>
      <c r="C330" s="226"/>
      <c r="D330" s="227" t="s">
        <v>133</v>
      </c>
      <c r="E330" s="228" t="s">
        <v>1</v>
      </c>
      <c r="F330" s="229" t="s">
        <v>524</v>
      </c>
      <c r="G330" s="226"/>
      <c r="H330" s="230">
        <v>10.359999999999999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133</v>
      </c>
      <c r="AU330" s="236" t="s">
        <v>83</v>
      </c>
      <c r="AV330" s="13" t="s">
        <v>83</v>
      </c>
      <c r="AW330" s="13" t="s">
        <v>33</v>
      </c>
      <c r="AX330" s="13" t="s">
        <v>77</v>
      </c>
      <c r="AY330" s="236" t="s">
        <v>124</v>
      </c>
    </row>
    <row r="331" s="13" customFormat="1">
      <c r="A331" s="13"/>
      <c r="B331" s="225"/>
      <c r="C331" s="226"/>
      <c r="D331" s="227" t="s">
        <v>133</v>
      </c>
      <c r="E331" s="228" t="s">
        <v>1</v>
      </c>
      <c r="F331" s="229" t="s">
        <v>525</v>
      </c>
      <c r="G331" s="226"/>
      <c r="H331" s="230">
        <v>41.439999999999998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133</v>
      </c>
      <c r="AU331" s="236" t="s">
        <v>83</v>
      </c>
      <c r="AV331" s="13" t="s">
        <v>83</v>
      </c>
      <c r="AW331" s="13" t="s">
        <v>33</v>
      </c>
      <c r="AX331" s="13" t="s">
        <v>77</v>
      </c>
      <c r="AY331" s="236" t="s">
        <v>124</v>
      </c>
    </row>
    <row r="332" s="13" customFormat="1">
      <c r="A332" s="13"/>
      <c r="B332" s="225"/>
      <c r="C332" s="226"/>
      <c r="D332" s="227" t="s">
        <v>133</v>
      </c>
      <c r="E332" s="228" t="s">
        <v>1</v>
      </c>
      <c r="F332" s="229" t="s">
        <v>526</v>
      </c>
      <c r="G332" s="226"/>
      <c r="H332" s="230">
        <v>5.0999999999999996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133</v>
      </c>
      <c r="AU332" s="236" t="s">
        <v>83</v>
      </c>
      <c r="AV332" s="13" t="s">
        <v>83</v>
      </c>
      <c r="AW332" s="13" t="s">
        <v>33</v>
      </c>
      <c r="AX332" s="13" t="s">
        <v>77</v>
      </c>
      <c r="AY332" s="236" t="s">
        <v>124</v>
      </c>
    </row>
    <row r="333" s="13" customFormat="1">
      <c r="A333" s="13"/>
      <c r="B333" s="225"/>
      <c r="C333" s="226"/>
      <c r="D333" s="227" t="s">
        <v>133</v>
      </c>
      <c r="E333" s="228" t="s">
        <v>1</v>
      </c>
      <c r="F333" s="229" t="s">
        <v>527</v>
      </c>
      <c r="G333" s="226"/>
      <c r="H333" s="230">
        <v>21.600000000000001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133</v>
      </c>
      <c r="AU333" s="236" t="s">
        <v>83</v>
      </c>
      <c r="AV333" s="13" t="s">
        <v>83</v>
      </c>
      <c r="AW333" s="13" t="s">
        <v>33</v>
      </c>
      <c r="AX333" s="13" t="s">
        <v>77</v>
      </c>
      <c r="AY333" s="236" t="s">
        <v>124</v>
      </c>
    </row>
    <row r="334" s="13" customFormat="1">
      <c r="A334" s="13"/>
      <c r="B334" s="225"/>
      <c r="C334" s="226"/>
      <c r="D334" s="227" t="s">
        <v>133</v>
      </c>
      <c r="E334" s="228" t="s">
        <v>1</v>
      </c>
      <c r="F334" s="229" t="s">
        <v>528</v>
      </c>
      <c r="G334" s="226"/>
      <c r="H334" s="230">
        <v>9.9000000000000004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133</v>
      </c>
      <c r="AU334" s="236" t="s">
        <v>83</v>
      </c>
      <c r="AV334" s="13" t="s">
        <v>83</v>
      </c>
      <c r="AW334" s="13" t="s">
        <v>33</v>
      </c>
      <c r="AX334" s="13" t="s">
        <v>77</v>
      </c>
      <c r="AY334" s="236" t="s">
        <v>124</v>
      </c>
    </row>
    <row r="335" s="13" customFormat="1">
      <c r="A335" s="13"/>
      <c r="B335" s="225"/>
      <c r="C335" s="226"/>
      <c r="D335" s="227" t="s">
        <v>133</v>
      </c>
      <c r="E335" s="228" t="s">
        <v>1</v>
      </c>
      <c r="F335" s="229" t="s">
        <v>529</v>
      </c>
      <c r="G335" s="226"/>
      <c r="H335" s="230">
        <v>9.6999999999999993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133</v>
      </c>
      <c r="AU335" s="236" t="s">
        <v>83</v>
      </c>
      <c r="AV335" s="13" t="s">
        <v>83</v>
      </c>
      <c r="AW335" s="13" t="s">
        <v>33</v>
      </c>
      <c r="AX335" s="13" t="s">
        <v>77</v>
      </c>
      <c r="AY335" s="236" t="s">
        <v>124</v>
      </c>
    </row>
    <row r="336" s="13" customFormat="1">
      <c r="A336" s="13"/>
      <c r="B336" s="225"/>
      <c r="C336" s="226"/>
      <c r="D336" s="227" t="s">
        <v>133</v>
      </c>
      <c r="E336" s="228" t="s">
        <v>1</v>
      </c>
      <c r="F336" s="229" t="s">
        <v>530</v>
      </c>
      <c r="G336" s="226"/>
      <c r="H336" s="230">
        <v>87.739999999999995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133</v>
      </c>
      <c r="AU336" s="236" t="s">
        <v>83</v>
      </c>
      <c r="AV336" s="13" t="s">
        <v>83</v>
      </c>
      <c r="AW336" s="13" t="s">
        <v>33</v>
      </c>
      <c r="AX336" s="13" t="s">
        <v>77</v>
      </c>
      <c r="AY336" s="236" t="s">
        <v>124</v>
      </c>
    </row>
    <row r="337" s="2" customFormat="1" ht="16.5" customHeight="1">
      <c r="A337" s="37"/>
      <c r="B337" s="38"/>
      <c r="C337" s="211" t="s">
        <v>531</v>
      </c>
      <c r="D337" s="211" t="s">
        <v>127</v>
      </c>
      <c r="E337" s="212" t="s">
        <v>532</v>
      </c>
      <c r="F337" s="213" t="s">
        <v>533</v>
      </c>
      <c r="G337" s="214" t="s">
        <v>141</v>
      </c>
      <c r="H337" s="215">
        <v>104.66</v>
      </c>
      <c r="I337" s="216"/>
      <c r="J337" s="217">
        <f>ROUND(I337*H337,0)</f>
        <v>0</v>
      </c>
      <c r="K337" s="218"/>
      <c r="L337" s="43"/>
      <c r="M337" s="219" t="s">
        <v>1</v>
      </c>
      <c r="N337" s="220" t="s">
        <v>42</v>
      </c>
      <c r="O337" s="90"/>
      <c r="P337" s="221">
        <f>O337*H337</f>
        <v>0</v>
      </c>
      <c r="Q337" s="221">
        <v>3.0000000000000001E-05</v>
      </c>
      <c r="R337" s="221">
        <f>Q337*H337</f>
        <v>0.0031397999999999999</v>
      </c>
      <c r="S337" s="221">
        <v>0</v>
      </c>
      <c r="T337" s="22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3" t="s">
        <v>232</v>
      </c>
      <c r="AT337" s="223" t="s">
        <v>127</v>
      </c>
      <c r="AU337" s="223" t="s">
        <v>83</v>
      </c>
      <c r="AY337" s="16" t="s">
        <v>124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6" t="s">
        <v>8</v>
      </c>
      <c r="BK337" s="224">
        <f>ROUND(I337*H337,0)</f>
        <v>0</v>
      </c>
      <c r="BL337" s="16" t="s">
        <v>232</v>
      </c>
      <c r="BM337" s="223" t="s">
        <v>534</v>
      </c>
    </row>
    <row r="338" s="14" customFormat="1">
      <c r="A338" s="14"/>
      <c r="B338" s="237"/>
      <c r="C338" s="238"/>
      <c r="D338" s="227" t="s">
        <v>133</v>
      </c>
      <c r="E338" s="239" t="s">
        <v>1</v>
      </c>
      <c r="F338" s="240" t="s">
        <v>158</v>
      </c>
      <c r="G338" s="238"/>
      <c r="H338" s="239" t="s">
        <v>1</v>
      </c>
      <c r="I338" s="241"/>
      <c r="J338" s="238"/>
      <c r="K338" s="238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133</v>
      </c>
      <c r="AU338" s="246" t="s">
        <v>83</v>
      </c>
      <c r="AV338" s="14" t="s">
        <v>8</v>
      </c>
      <c r="AW338" s="14" t="s">
        <v>33</v>
      </c>
      <c r="AX338" s="14" t="s">
        <v>77</v>
      </c>
      <c r="AY338" s="246" t="s">
        <v>124</v>
      </c>
    </row>
    <row r="339" s="13" customFormat="1">
      <c r="A339" s="13"/>
      <c r="B339" s="225"/>
      <c r="C339" s="226"/>
      <c r="D339" s="227" t="s">
        <v>133</v>
      </c>
      <c r="E339" s="228" t="s">
        <v>1</v>
      </c>
      <c r="F339" s="229" t="s">
        <v>535</v>
      </c>
      <c r="G339" s="226"/>
      <c r="H339" s="230">
        <v>12.48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133</v>
      </c>
      <c r="AU339" s="236" t="s">
        <v>83</v>
      </c>
      <c r="AV339" s="13" t="s">
        <v>83</v>
      </c>
      <c r="AW339" s="13" t="s">
        <v>33</v>
      </c>
      <c r="AX339" s="13" t="s">
        <v>77</v>
      </c>
      <c r="AY339" s="236" t="s">
        <v>124</v>
      </c>
    </row>
    <row r="340" s="13" customFormat="1">
      <c r="A340" s="13"/>
      <c r="B340" s="225"/>
      <c r="C340" s="226"/>
      <c r="D340" s="227" t="s">
        <v>133</v>
      </c>
      <c r="E340" s="228" t="s">
        <v>1</v>
      </c>
      <c r="F340" s="229" t="s">
        <v>536</v>
      </c>
      <c r="G340" s="226"/>
      <c r="H340" s="230">
        <v>6.9000000000000004</v>
      </c>
      <c r="I340" s="231"/>
      <c r="J340" s="226"/>
      <c r="K340" s="226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133</v>
      </c>
      <c r="AU340" s="236" t="s">
        <v>83</v>
      </c>
      <c r="AV340" s="13" t="s">
        <v>83</v>
      </c>
      <c r="AW340" s="13" t="s">
        <v>33</v>
      </c>
      <c r="AX340" s="13" t="s">
        <v>77</v>
      </c>
      <c r="AY340" s="236" t="s">
        <v>124</v>
      </c>
    </row>
    <row r="341" s="13" customFormat="1">
      <c r="A341" s="13"/>
      <c r="B341" s="225"/>
      <c r="C341" s="226"/>
      <c r="D341" s="227" t="s">
        <v>133</v>
      </c>
      <c r="E341" s="228" t="s">
        <v>1</v>
      </c>
      <c r="F341" s="229" t="s">
        <v>537</v>
      </c>
      <c r="G341" s="226"/>
      <c r="H341" s="230">
        <v>6.7599999999999998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133</v>
      </c>
      <c r="AU341" s="236" t="s">
        <v>83</v>
      </c>
      <c r="AV341" s="13" t="s">
        <v>83</v>
      </c>
      <c r="AW341" s="13" t="s">
        <v>33</v>
      </c>
      <c r="AX341" s="13" t="s">
        <v>77</v>
      </c>
      <c r="AY341" s="236" t="s">
        <v>124</v>
      </c>
    </row>
    <row r="342" s="13" customFormat="1">
      <c r="A342" s="13"/>
      <c r="B342" s="225"/>
      <c r="C342" s="226"/>
      <c r="D342" s="227" t="s">
        <v>133</v>
      </c>
      <c r="E342" s="228" t="s">
        <v>1</v>
      </c>
      <c r="F342" s="229" t="s">
        <v>538</v>
      </c>
      <c r="G342" s="226"/>
      <c r="H342" s="230">
        <v>14.699999999999999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133</v>
      </c>
      <c r="AU342" s="236" t="s">
        <v>83</v>
      </c>
      <c r="AV342" s="13" t="s">
        <v>83</v>
      </c>
      <c r="AW342" s="13" t="s">
        <v>33</v>
      </c>
      <c r="AX342" s="13" t="s">
        <v>77</v>
      </c>
      <c r="AY342" s="236" t="s">
        <v>124</v>
      </c>
    </row>
    <row r="343" s="13" customFormat="1">
      <c r="A343" s="13"/>
      <c r="B343" s="225"/>
      <c r="C343" s="226"/>
      <c r="D343" s="227" t="s">
        <v>133</v>
      </c>
      <c r="E343" s="228" t="s">
        <v>1</v>
      </c>
      <c r="F343" s="229" t="s">
        <v>539</v>
      </c>
      <c r="G343" s="226"/>
      <c r="H343" s="230">
        <v>3.3599999999999999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133</v>
      </c>
      <c r="AU343" s="236" t="s">
        <v>83</v>
      </c>
      <c r="AV343" s="13" t="s">
        <v>83</v>
      </c>
      <c r="AW343" s="13" t="s">
        <v>33</v>
      </c>
      <c r="AX343" s="13" t="s">
        <v>77</v>
      </c>
      <c r="AY343" s="236" t="s">
        <v>124</v>
      </c>
    </row>
    <row r="344" s="13" customFormat="1">
      <c r="A344" s="13"/>
      <c r="B344" s="225"/>
      <c r="C344" s="226"/>
      <c r="D344" s="227" t="s">
        <v>133</v>
      </c>
      <c r="E344" s="228" t="s">
        <v>1</v>
      </c>
      <c r="F344" s="229" t="s">
        <v>540</v>
      </c>
      <c r="G344" s="226"/>
      <c r="H344" s="230">
        <v>9.5999999999999996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133</v>
      </c>
      <c r="AU344" s="236" t="s">
        <v>83</v>
      </c>
      <c r="AV344" s="13" t="s">
        <v>83</v>
      </c>
      <c r="AW344" s="13" t="s">
        <v>33</v>
      </c>
      <c r="AX344" s="13" t="s">
        <v>77</v>
      </c>
      <c r="AY344" s="236" t="s">
        <v>124</v>
      </c>
    </row>
    <row r="345" s="13" customFormat="1">
      <c r="A345" s="13"/>
      <c r="B345" s="225"/>
      <c r="C345" s="226"/>
      <c r="D345" s="227" t="s">
        <v>133</v>
      </c>
      <c r="E345" s="228" t="s">
        <v>1</v>
      </c>
      <c r="F345" s="229" t="s">
        <v>541</v>
      </c>
      <c r="G345" s="226"/>
      <c r="H345" s="230">
        <v>5.9000000000000004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133</v>
      </c>
      <c r="AU345" s="236" t="s">
        <v>83</v>
      </c>
      <c r="AV345" s="13" t="s">
        <v>83</v>
      </c>
      <c r="AW345" s="13" t="s">
        <v>33</v>
      </c>
      <c r="AX345" s="13" t="s">
        <v>77</v>
      </c>
      <c r="AY345" s="236" t="s">
        <v>124</v>
      </c>
    </row>
    <row r="346" s="13" customFormat="1">
      <c r="A346" s="13"/>
      <c r="B346" s="225"/>
      <c r="C346" s="226"/>
      <c r="D346" s="227" t="s">
        <v>133</v>
      </c>
      <c r="E346" s="228" t="s">
        <v>1</v>
      </c>
      <c r="F346" s="229" t="s">
        <v>542</v>
      </c>
      <c r="G346" s="226"/>
      <c r="H346" s="230">
        <v>5.7000000000000002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133</v>
      </c>
      <c r="AU346" s="236" t="s">
        <v>83</v>
      </c>
      <c r="AV346" s="13" t="s">
        <v>83</v>
      </c>
      <c r="AW346" s="13" t="s">
        <v>33</v>
      </c>
      <c r="AX346" s="13" t="s">
        <v>77</v>
      </c>
      <c r="AY346" s="236" t="s">
        <v>124</v>
      </c>
    </row>
    <row r="347" s="13" customFormat="1">
      <c r="A347" s="13"/>
      <c r="B347" s="225"/>
      <c r="C347" s="226"/>
      <c r="D347" s="227" t="s">
        <v>133</v>
      </c>
      <c r="E347" s="228" t="s">
        <v>1</v>
      </c>
      <c r="F347" s="229" t="s">
        <v>543</v>
      </c>
      <c r="G347" s="226"/>
      <c r="H347" s="230">
        <v>39.259999999999998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133</v>
      </c>
      <c r="AU347" s="236" t="s">
        <v>83</v>
      </c>
      <c r="AV347" s="13" t="s">
        <v>83</v>
      </c>
      <c r="AW347" s="13" t="s">
        <v>33</v>
      </c>
      <c r="AX347" s="13" t="s">
        <v>77</v>
      </c>
      <c r="AY347" s="236" t="s">
        <v>124</v>
      </c>
    </row>
    <row r="348" s="2" customFormat="1" ht="21.75" customHeight="1">
      <c r="A348" s="37"/>
      <c r="B348" s="38"/>
      <c r="C348" s="211" t="s">
        <v>544</v>
      </c>
      <c r="D348" s="211" t="s">
        <v>127</v>
      </c>
      <c r="E348" s="212" t="s">
        <v>545</v>
      </c>
      <c r="F348" s="213" t="s">
        <v>546</v>
      </c>
      <c r="G348" s="214" t="s">
        <v>230</v>
      </c>
      <c r="H348" s="215">
        <v>4.1100000000000003</v>
      </c>
      <c r="I348" s="216"/>
      <c r="J348" s="217">
        <f>ROUND(I348*H348,0)</f>
        <v>0</v>
      </c>
      <c r="K348" s="218"/>
      <c r="L348" s="43"/>
      <c r="M348" s="219" t="s">
        <v>1</v>
      </c>
      <c r="N348" s="220" t="s">
        <v>42</v>
      </c>
      <c r="O348" s="90"/>
      <c r="P348" s="221">
        <f>O348*H348</f>
        <v>0</v>
      </c>
      <c r="Q348" s="221">
        <v>0</v>
      </c>
      <c r="R348" s="221">
        <f>Q348*H348</f>
        <v>0</v>
      </c>
      <c r="S348" s="221">
        <v>0</v>
      </c>
      <c r="T348" s="22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3" t="s">
        <v>232</v>
      </c>
      <c r="AT348" s="223" t="s">
        <v>127</v>
      </c>
      <c r="AU348" s="223" t="s">
        <v>83</v>
      </c>
      <c r="AY348" s="16" t="s">
        <v>124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6" t="s">
        <v>8</v>
      </c>
      <c r="BK348" s="224">
        <f>ROUND(I348*H348,0)</f>
        <v>0</v>
      </c>
      <c r="BL348" s="16" t="s">
        <v>232</v>
      </c>
      <c r="BM348" s="223" t="s">
        <v>547</v>
      </c>
    </row>
    <row r="349" s="2" customFormat="1" ht="21.75" customHeight="1">
      <c r="A349" s="37"/>
      <c r="B349" s="38"/>
      <c r="C349" s="211" t="s">
        <v>548</v>
      </c>
      <c r="D349" s="211" t="s">
        <v>127</v>
      </c>
      <c r="E349" s="212" t="s">
        <v>549</v>
      </c>
      <c r="F349" s="213" t="s">
        <v>550</v>
      </c>
      <c r="G349" s="214" t="s">
        <v>230</v>
      </c>
      <c r="H349" s="215">
        <v>4.1100000000000003</v>
      </c>
      <c r="I349" s="216"/>
      <c r="J349" s="217">
        <f>ROUND(I349*H349,0)</f>
        <v>0</v>
      </c>
      <c r="K349" s="218"/>
      <c r="L349" s="43"/>
      <c r="M349" s="219" t="s">
        <v>1</v>
      </c>
      <c r="N349" s="220" t="s">
        <v>42</v>
      </c>
      <c r="O349" s="90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3" t="s">
        <v>232</v>
      </c>
      <c r="AT349" s="223" t="s">
        <v>127</v>
      </c>
      <c r="AU349" s="223" t="s">
        <v>83</v>
      </c>
      <c r="AY349" s="16" t="s">
        <v>124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6" t="s">
        <v>8</v>
      </c>
      <c r="BK349" s="224">
        <f>ROUND(I349*H349,0)</f>
        <v>0</v>
      </c>
      <c r="BL349" s="16" t="s">
        <v>232</v>
      </c>
      <c r="BM349" s="223" t="s">
        <v>551</v>
      </c>
    </row>
    <row r="350" s="12" customFormat="1" ht="22.8" customHeight="1">
      <c r="A350" s="12"/>
      <c r="B350" s="195"/>
      <c r="C350" s="196"/>
      <c r="D350" s="197" t="s">
        <v>76</v>
      </c>
      <c r="E350" s="209" t="s">
        <v>552</v>
      </c>
      <c r="F350" s="209" t="s">
        <v>553</v>
      </c>
      <c r="G350" s="196"/>
      <c r="H350" s="196"/>
      <c r="I350" s="199"/>
      <c r="J350" s="210">
        <f>BK350</f>
        <v>0</v>
      </c>
      <c r="K350" s="196"/>
      <c r="L350" s="201"/>
      <c r="M350" s="202"/>
      <c r="N350" s="203"/>
      <c r="O350" s="203"/>
      <c r="P350" s="204">
        <f>SUM(P351:P362)</f>
        <v>0</v>
      </c>
      <c r="Q350" s="203"/>
      <c r="R350" s="204">
        <f>SUM(R351:R362)</f>
        <v>0.0079093500000000008</v>
      </c>
      <c r="S350" s="203"/>
      <c r="T350" s="205">
        <f>SUM(T351:T362)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6" t="s">
        <v>83</v>
      </c>
      <c r="AT350" s="207" t="s">
        <v>76</v>
      </c>
      <c r="AU350" s="207" t="s">
        <v>8</v>
      </c>
      <c r="AY350" s="206" t="s">
        <v>124</v>
      </c>
      <c r="BK350" s="208">
        <f>SUM(BK351:BK362)</f>
        <v>0</v>
      </c>
    </row>
    <row r="351" s="2" customFormat="1" ht="21.75" customHeight="1">
      <c r="A351" s="37"/>
      <c r="B351" s="38"/>
      <c r="C351" s="211" t="s">
        <v>554</v>
      </c>
      <c r="D351" s="211" t="s">
        <v>127</v>
      </c>
      <c r="E351" s="212" t="s">
        <v>555</v>
      </c>
      <c r="F351" s="213" t="s">
        <v>556</v>
      </c>
      <c r="G351" s="214" t="s">
        <v>130</v>
      </c>
      <c r="H351" s="215">
        <v>15.875999999999999</v>
      </c>
      <c r="I351" s="216"/>
      <c r="J351" s="217">
        <f>ROUND(I351*H351,0)</f>
        <v>0</v>
      </c>
      <c r="K351" s="218"/>
      <c r="L351" s="43"/>
      <c r="M351" s="219" t="s">
        <v>1</v>
      </c>
      <c r="N351" s="220" t="s">
        <v>42</v>
      </c>
      <c r="O351" s="90"/>
      <c r="P351" s="221">
        <f>O351*H351</f>
        <v>0</v>
      </c>
      <c r="Q351" s="221">
        <v>6.0000000000000002E-05</v>
      </c>
      <c r="R351" s="221">
        <f>Q351*H351</f>
        <v>0.00095255999999999997</v>
      </c>
      <c r="S351" s="221">
        <v>0</v>
      </c>
      <c r="T351" s="222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3" t="s">
        <v>232</v>
      </c>
      <c r="AT351" s="223" t="s">
        <v>127</v>
      </c>
      <c r="AU351" s="223" t="s">
        <v>83</v>
      </c>
      <c r="AY351" s="16" t="s">
        <v>124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6" t="s">
        <v>8</v>
      </c>
      <c r="BK351" s="224">
        <f>ROUND(I351*H351,0)</f>
        <v>0</v>
      </c>
      <c r="BL351" s="16" t="s">
        <v>232</v>
      </c>
      <c r="BM351" s="223" t="s">
        <v>557</v>
      </c>
    </row>
    <row r="352" s="13" customFormat="1">
      <c r="A352" s="13"/>
      <c r="B352" s="225"/>
      <c r="C352" s="226"/>
      <c r="D352" s="227" t="s">
        <v>133</v>
      </c>
      <c r="E352" s="228" t="s">
        <v>1</v>
      </c>
      <c r="F352" s="229" t="s">
        <v>558</v>
      </c>
      <c r="G352" s="226"/>
      <c r="H352" s="230">
        <v>15.875999999999999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133</v>
      </c>
      <c r="AU352" s="236" t="s">
        <v>83</v>
      </c>
      <c r="AV352" s="13" t="s">
        <v>83</v>
      </c>
      <c r="AW352" s="13" t="s">
        <v>33</v>
      </c>
      <c r="AX352" s="13" t="s">
        <v>77</v>
      </c>
      <c r="AY352" s="236" t="s">
        <v>124</v>
      </c>
    </row>
    <row r="353" s="2" customFormat="1" ht="21.75" customHeight="1">
      <c r="A353" s="37"/>
      <c r="B353" s="38"/>
      <c r="C353" s="211" t="s">
        <v>559</v>
      </c>
      <c r="D353" s="211" t="s">
        <v>127</v>
      </c>
      <c r="E353" s="212" t="s">
        <v>560</v>
      </c>
      <c r="F353" s="213" t="s">
        <v>561</v>
      </c>
      <c r="G353" s="214" t="s">
        <v>130</v>
      </c>
      <c r="H353" s="215">
        <v>15.875999999999999</v>
      </c>
      <c r="I353" s="216"/>
      <c r="J353" s="217">
        <f>ROUND(I353*H353,0)</f>
        <v>0</v>
      </c>
      <c r="K353" s="218"/>
      <c r="L353" s="43"/>
      <c r="M353" s="219" t="s">
        <v>1</v>
      </c>
      <c r="N353" s="220" t="s">
        <v>42</v>
      </c>
      <c r="O353" s="90"/>
      <c r="P353" s="221">
        <f>O353*H353</f>
        <v>0</v>
      </c>
      <c r="Q353" s="221">
        <v>0.00012</v>
      </c>
      <c r="R353" s="221">
        <f>Q353*H353</f>
        <v>0.00190512</v>
      </c>
      <c r="S353" s="221">
        <v>0</v>
      </c>
      <c r="T353" s="222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3" t="s">
        <v>232</v>
      </c>
      <c r="AT353" s="223" t="s">
        <v>127</v>
      </c>
      <c r="AU353" s="223" t="s">
        <v>83</v>
      </c>
      <c r="AY353" s="16" t="s">
        <v>124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6" t="s">
        <v>8</v>
      </c>
      <c r="BK353" s="224">
        <f>ROUND(I353*H353,0)</f>
        <v>0</v>
      </c>
      <c r="BL353" s="16" t="s">
        <v>232</v>
      </c>
      <c r="BM353" s="223" t="s">
        <v>562</v>
      </c>
    </row>
    <row r="354" s="13" customFormat="1">
      <c r="A354" s="13"/>
      <c r="B354" s="225"/>
      <c r="C354" s="226"/>
      <c r="D354" s="227" t="s">
        <v>133</v>
      </c>
      <c r="E354" s="228" t="s">
        <v>1</v>
      </c>
      <c r="F354" s="229" t="s">
        <v>558</v>
      </c>
      <c r="G354" s="226"/>
      <c r="H354" s="230">
        <v>15.875999999999999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133</v>
      </c>
      <c r="AU354" s="236" t="s">
        <v>83</v>
      </c>
      <c r="AV354" s="13" t="s">
        <v>83</v>
      </c>
      <c r="AW354" s="13" t="s">
        <v>33</v>
      </c>
      <c r="AX354" s="13" t="s">
        <v>77</v>
      </c>
      <c r="AY354" s="236" t="s">
        <v>124</v>
      </c>
    </row>
    <row r="355" s="2" customFormat="1" ht="21.75" customHeight="1">
      <c r="A355" s="37"/>
      <c r="B355" s="38"/>
      <c r="C355" s="211" t="s">
        <v>563</v>
      </c>
      <c r="D355" s="211" t="s">
        <v>127</v>
      </c>
      <c r="E355" s="212" t="s">
        <v>564</v>
      </c>
      <c r="F355" s="213" t="s">
        <v>565</v>
      </c>
      <c r="G355" s="214" t="s">
        <v>130</v>
      </c>
      <c r="H355" s="215">
        <v>15.875999999999999</v>
      </c>
      <c r="I355" s="216"/>
      <c r="J355" s="217">
        <f>ROUND(I355*H355,0)</f>
        <v>0</v>
      </c>
      <c r="K355" s="218"/>
      <c r="L355" s="43"/>
      <c r="M355" s="219" t="s">
        <v>1</v>
      </c>
      <c r="N355" s="220" t="s">
        <v>42</v>
      </c>
      <c r="O355" s="90"/>
      <c r="P355" s="221">
        <f>O355*H355</f>
        <v>0</v>
      </c>
      <c r="Q355" s="221">
        <v>0.00012</v>
      </c>
      <c r="R355" s="221">
        <f>Q355*H355</f>
        <v>0.00190512</v>
      </c>
      <c r="S355" s="221">
        <v>0</v>
      </c>
      <c r="T355" s="222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3" t="s">
        <v>232</v>
      </c>
      <c r="AT355" s="223" t="s">
        <v>127</v>
      </c>
      <c r="AU355" s="223" t="s">
        <v>83</v>
      </c>
      <c r="AY355" s="16" t="s">
        <v>124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6" t="s">
        <v>8</v>
      </c>
      <c r="BK355" s="224">
        <f>ROUND(I355*H355,0)</f>
        <v>0</v>
      </c>
      <c r="BL355" s="16" t="s">
        <v>232</v>
      </c>
      <c r="BM355" s="223" t="s">
        <v>566</v>
      </c>
    </row>
    <row r="356" s="2" customFormat="1" ht="21.75" customHeight="1">
      <c r="A356" s="37"/>
      <c r="B356" s="38"/>
      <c r="C356" s="211" t="s">
        <v>567</v>
      </c>
      <c r="D356" s="211" t="s">
        <v>127</v>
      </c>
      <c r="E356" s="212" t="s">
        <v>568</v>
      </c>
      <c r="F356" s="213" t="s">
        <v>569</v>
      </c>
      <c r="G356" s="214" t="s">
        <v>130</v>
      </c>
      <c r="H356" s="215">
        <v>4.2750000000000004</v>
      </c>
      <c r="I356" s="216"/>
      <c r="J356" s="217">
        <f>ROUND(I356*H356,0)</f>
        <v>0</v>
      </c>
      <c r="K356" s="218"/>
      <c r="L356" s="43"/>
      <c r="M356" s="219" t="s">
        <v>1</v>
      </c>
      <c r="N356" s="220" t="s">
        <v>42</v>
      </c>
      <c r="O356" s="90"/>
      <c r="P356" s="221">
        <f>O356*H356</f>
        <v>0</v>
      </c>
      <c r="Q356" s="221">
        <v>0.00010000000000000001</v>
      </c>
      <c r="R356" s="221">
        <f>Q356*H356</f>
        <v>0.00042750000000000004</v>
      </c>
      <c r="S356" s="221">
        <v>0</v>
      </c>
      <c r="T356" s="22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3" t="s">
        <v>232</v>
      </c>
      <c r="AT356" s="223" t="s">
        <v>127</v>
      </c>
      <c r="AU356" s="223" t="s">
        <v>83</v>
      </c>
      <c r="AY356" s="16" t="s">
        <v>124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6" t="s">
        <v>8</v>
      </c>
      <c r="BK356" s="224">
        <f>ROUND(I356*H356,0)</f>
        <v>0</v>
      </c>
      <c r="BL356" s="16" t="s">
        <v>232</v>
      </c>
      <c r="BM356" s="223" t="s">
        <v>570</v>
      </c>
    </row>
    <row r="357" s="13" customFormat="1">
      <c r="A357" s="13"/>
      <c r="B357" s="225"/>
      <c r="C357" s="226"/>
      <c r="D357" s="227" t="s">
        <v>133</v>
      </c>
      <c r="E357" s="228" t="s">
        <v>1</v>
      </c>
      <c r="F357" s="229" t="s">
        <v>571</v>
      </c>
      <c r="G357" s="226"/>
      <c r="H357" s="230">
        <v>4.2750000000000004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133</v>
      </c>
      <c r="AU357" s="236" t="s">
        <v>83</v>
      </c>
      <c r="AV357" s="13" t="s">
        <v>83</v>
      </c>
      <c r="AW357" s="13" t="s">
        <v>33</v>
      </c>
      <c r="AX357" s="13" t="s">
        <v>77</v>
      </c>
      <c r="AY357" s="236" t="s">
        <v>124</v>
      </c>
    </row>
    <row r="358" s="2" customFormat="1" ht="21.75" customHeight="1">
      <c r="A358" s="37"/>
      <c r="B358" s="38"/>
      <c r="C358" s="211" t="s">
        <v>572</v>
      </c>
      <c r="D358" s="211" t="s">
        <v>127</v>
      </c>
      <c r="E358" s="212" t="s">
        <v>573</v>
      </c>
      <c r="F358" s="213" t="s">
        <v>574</v>
      </c>
      <c r="G358" s="214" t="s">
        <v>141</v>
      </c>
      <c r="H358" s="215">
        <v>22.02</v>
      </c>
      <c r="I358" s="216"/>
      <c r="J358" s="217">
        <f>ROUND(I358*H358,0)</f>
        <v>0</v>
      </c>
      <c r="K358" s="218"/>
      <c r="L358" s="43"/>
      <c r="M358" s="219" t="s">
        <v>1</v>
      </c>
      <c r="N358" s="220" t="s">
        <v>42</v>
      </c>
      <c r="O358" s="90"/>
      <c r="P358" s="221">
        <f>O358*H358</f>
        <v>0</v>
      </c>
      <c r="Q358" s="221">
        <v>1.0000000000000001E-05</v>
      </c>
      <c r="R358" s="221">
        <f>Q358*H358</f>
        <v>0.00022020000000000001</v>
      </c>
      <c r="S358" s="221">
        <v>0</v>
      </c>
      <c r="T358" s="222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3" t="s">
        <v>232</v>
      </c>
      <c r="AT358" s="223" t="s">
        <v>127</v>
      </c>
      <c r="AU358" s="223" t="s">
        <v>83</v>
      </c>
      <c r="AY358" s="16" t="s">
        <v>124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6" t="s">
        <v>8</v>
      </c>
      <c r="BK358" s="224">
        <f>ROUND(I358*H358,0)</f>
        <v>0</v>
      </c>
      <c r="BL358" s="16" t="s">
        <v>232</v>
      </c>
      <c r="BM358" s="223" t="s">
        <v>575</v>
      </c>
    </row>
    <row r="359" s="13" customFormat="1">
      <c r="A359" s="13"/>
      <c r="B359" s="225"/>
      <c r="C359" s="226"/>
      <c r="D359" s="227" t="s">
        <v>133</v>
      </c>
      <c r="E359" s="228" t="s">
        <v>1</v>
      </c>
      <c r="F359" s="229" t="s">
        <v>576</v>
      </c>
      <c r="G359" s="226"/>
      <c r="H359" s="230">
        <v>19.02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133</v>
      </c>
      <c r="AU359" s="236" t="s">
        <v>83</v>
      </c>
      <c r="AV359" s="13" t="s">
        <v>83</v>
      </c>
      <c r="AW359" s="13" t="s">
        <v>33</v>
      </c>
      <c r="AX359" s="13" t="s">
        <v>77</v>
      </c>
      <c r="AY359" s="236" t="s">
        <v>124</v>
      </c>
    </row>
    <row r="360" s="13" customFormat="1">
      <c r="A360" s="13"/>
      <c r="B360" s="225"/>
      <c r="C360" s="226"/>
      <c r="D360" s="227" t="s">
        <v>133</v>
      </c>
      <c r="E360" s="228" t="s">
        <v>1</v>
      </c>
      <c r="F360" s="229" t="s">
        <v>577</v>
      </c>
      <c r="G360" s="226"/>
      <c r="H360" s="230">
        <v>3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133</v>
      </c>
      <c r="AU360" s="236" t="s">
        <v>83</v>
      </c>
      <c r="AV360" s="13" t="s">
        <v>83</v>
      </c>
      <c r="AW360" s="13" t="s">
        <v>33</v>
      </c>
      <c r="AX360" s="13" t="s">
        <v>77</v>
      </c>
      <c r="AY360" s="236" t="s">
        <v>124</v>
      </c>
    </row>
    <row r="361" s="2" customFormat="1" ht="21.75" customHeight="1">
      <c r="A361" s="37"/>
      <c r="B361" s="38"/>
      <c r="C361" s="211" t="s">
        <v>578</v>
      </c>
      <c r="D361" s="211" t="s">
        <v>127</v>
      </c>
      <c r="E361" s="212" t="s">
        <v>579</v>
      </c>
      <c r="F361" s="213" t="s">
        <v>580</v>
      </c>
      <c r="G361" s="214" t="s">
        <v>130</v>
      </c>
      <c r="H361" s="215">
        <v>4.2750000000000004</v>
      </c>
      <c r="I361" s="216"/>
      <c r="J361" s="217">
        <f>ROUND(I361*H361,0)</f>
        <v>0</v>
      </c>
      <c r="K361" s="218"/>
      <c r="L361" s="43"/>
      <c r="M361" s="219" t="s">
        <v>1</v>
      </c>
      <c r="N361" s="220" t="s">
        <v>42</v>
      </c>
      <c r="O361" s="90"/>
      <c r="P361" s="221">
        <f>O361*H361</f>
        <v>0</v>
      </c>
      <c r="Q361" s="221">
        <v>0.00042999999999999999</v>
      </c>
      <c r="R361" s="221">
        <f>Q361*H361</f>
        <v>0.00183825</v>
      </c>
      <c r="S361" s="221">
        <v>0</v>
      </c>
      <c r="T361" s="222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3" t="s">
        <v>232</v>
      </c>
      <c r="AT361" s="223" t="s">
        <v>127</v>
      </c>
      <c r="AU361" s="223" t="s">
        <v>83</v>
      </c>
      <c r="AY361" s="16" t="s">
        <v>124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6" t="s">
        <v>8</v>
      </c>
      <c r="BK361" s="224">
        <f>ROUND(I361*H361,0)</f>
        <v>0</v>
      </c>
      <c r="BL361" s="16" t="s">
        <v>232</v>
      </c>
      <c r="BM361" s="223" t="s">
        <v>581</v>
      </c>
    </row>
    <row r="362" s="2" customFormat="1" ht="21.75" customHeight="1">
      <c r="A362" s="37"/>
      <c r="B362" s="38"/>
      <c r="C362" s="211" t="s">
        <v>582</v>
      </c>
      <c r="D362" s="211" t="s">
        <v>127</v>
      </c>
      <c r="E362" s="212" t="s">
        <v>583</v>
      </c>
      <c r="F362" s="213" t="s">
        <v>584</v>
      </c>
      <c r="G362" s="214" t="s">
        <v>141</v>
      </c>
      <c r="H362" s="215">
        <v>22.02</v>
      </c>
      <c r="I362" s="216"/>
      <c r="J362" s="217">
        <f>ROUND(I362*H362,0)</f>
        <v>0</v>
      </c>
      <c r="K362" s="218"/>
      <c r="L362" s="43"/>
      <c r="M362" s="219" t="s">
        <v>1</v>
      </c>
      <c r="N362" s="220" t="s">
        <v>42</v>
      </c>
      <c r="O362" s="90"/>
      <c r="P362" s="221">
        <f>O362*H362</f>
        <v>0</v>
      </c>
      <c r="Q362" s="221">
        <v>3.0000000000000001E-05</v>
      </c>
      <c r="R362" s="221">
        <f>Q362*H362</f>
        <v>0.00066060000000000001</v>
      </c>
      <c r="S362" s="221">
        <v>0</v>
      </c>
      <c r="T362" s="222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3" t="s">
        <v>232</v>
      </c>
      <c r="AT362" s="223" t="s">
        <v>127</v>
      </c>
      <c r="AU362" s="223" t="s">
        <v>83</v>
      </c>
      <c r="AY362" s="16" t="s">
        <v>124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6" t="s">
        <v>8</v>
      </c>
      <c r="BK362" s="224">
        <f>ROUND(I362*H362,0)</f>
        <v>0</v>
      </c>
      <c r="BL362" s="16" t="s">
        <v>232</v>
      </c>
      <c r="BM362" s="223" t="s">
        <v>585</v>
      </c>
    </row>
    <row r="363" s="12" customFormat="1" ht="22.8" customHeight="1">
      <c r="A363" s="12"/>
      <c r="B363" s="195"/>
      <c r="C363" s="196"/>
      <c r="D363" s="197" t="s">
        <v>76</v>
      </c>
      <c r="E363" s="209" t="s">
        <v>586</v>
      </c>
      <c r="F363" s="209" t="s">
        <v>587</v>
      </c>
      <c r="G363" s="196"/>
      <c r="H363" s="196"/>
      <c r="I363" s="199"/>
      <c r="J363" s="210">
        <f>BK363</f>
        <v>0</v>
      </c>
      <c r="K363" s="196"/>
      <c r="L363" s="201"/>
      <c r="M363" s="202"/>
      <c r="N363" s="203"/>
      <c r="O363" s="203"/>
      <c r="P363" s="204">
        <f>SUM(P364:P392)</f>
        <v>0</v>
      </c>
      <c r="Q363" s="203"/>
      <c r="R363" s="204">
        <f>SUM(R364:R392)</f>
        <v>0.10386187</v>
      </c>
      <c r="S363" s="203"/>
      <c r="T363" s="205">
        <f>SUM(T364:T392)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6" t="s">
        <v>83</v>
      </c>
      <c r="AT363" s="207" t="s">
        <v>76</v>
      </c>
      <c r="AU363" s="207" t="s">
        <v>8</v>
      </c>
      <c r="AY363" s="206" t="s">
        <v>124</v>
      </c>
      <c r="BK363" s="208">
        <f>SUM(BK364:BK392)</f>
        <v>0</v>
      </c>
    </row>
    <row r="364" s="2" customFormat="1" ht="16.5" customHeight="1">
      <c r="A364" s="37"/>
      <c r="B364" s="38"/>
      <c r="C364" s="211" t="s">
        <v>588</v>
      </c>
      <c r="D364" s="211" t="s">
        <v>127</v>
      </c>
      <c r="E364" s="212" t="s">
        <v>589</v>
      </c>
      <c r="F364" s="213" t="s">
        <v>590</v>
      </c>
      <c r="G364" s="214" t="s">
        <v>130</v>
      </c>
      <c r="H364" s="215">
        <v>68.341999999999999</v>
      </c>
      <c r="I364" s="216"/>
      <c r="J364" s="217">
        <f>ROUND(I364*H364,0)</f>
        <v>0</v>
      </c>
      <c r="K364" s="218"/>
      <c r="L364" s="43"/>
      <c r="M364" s="219" t="s">
        <v>1</v>
      </c>
      <c r="N364" s="220" t="s">
        <v>42</v>
      </c>
      <c r="O364" s="90"/>
      <c r="P364" s="221">
        <f>O364*H364</f>
        <v>0</v>
      </c>
      <c r="Q364" s="221">
        <v>0</v>
      </c>
      <c r="R364" s="221">
        <f>Q364*H364</f>
        <v>0</v>
      </c>
      <c r="S364" s="221">
        <v>0</v>
      </c>
      <c r="T364" s="222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3" t="s">
        <v>232</v>
      </c>
      <c r="AT364" s="223" t="s">
        <v>127</v>
      </c>
      <c r="AU364" s="223" t="s">
        <v>83</v>
      </c>
      <c r="AY364" s="16" t="s">
        <v>124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6" t="s">
        <v>8</v>
      </c>
      <c r="BK364" s="224">
        <f>ROUND(I364*H364,0)</f>
        <v>0</v>
      </c>
      <c r="BL364" s="16" t="s">
        <v>232</v>
      </c>
      <c r="BM364" s="223" t="s">
        <v>591</v>
      </c>
    </row>
    <row r="365" s="13" customFormat="1">
      <c r="A365" s="13"/>
      <c r="B365" s="225"/>
      <c r="C365" s="226"/>
      <c r="D365" s="227" t="s">
        <v>133</v>
      </c>
      <c r="E365" s="228" t="s">
        <v>1</v>
      </c>
      <c r="F365" s="229" t="s">
        <v>184</v>
      </c>
      <c r="G365" s="226"/>
      <c r="H365" s="230">
        <v>12.810000000000001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133</v>
      </c>
      <c r="AU365" s="236" t="s">
        <v>83</v>
      </c>
      <c r="AV365" s="13" t="s">
        <v>83</v>
      </c>
      <c r="AW365" s="13" t="s">
        <v>33</v>
      </c>
      <c r="AX365" s="13" t="s">
        <v>77</v>
      </c>
      <c r="AY365" s="236" t="s">
        <v>124</v>
      </c>
    </row>
    <row r="366" s="13" customFormat="1">
      <c r="A366" s="13"/>
      <c r="B366" s="225"/>
      <c r="C366" s="226"/>
      <c r="D366" s="227" t="s">
        <v>133</v>
      </c>
      <c r="E366" s="228" t="s">
        <v>1</v>
      </c>
      <c r="F366" s="229" t="s">
        <v>185</v>
      </c>
      <c r="G366" s="226"/>
      <c r="H366" s="230">
        <v>43.332000000000001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133</v>
      </c>
      <c r="AU366" s="236" t="s">
        <v>83</v>
      </c>
      <c r="AV366" s="13" t="s">
        <v>83</v>
      </c>
      <c r="AW366" s="13" t="s">
        <v>33</v>
      </c>
      <c r="AX366" s="13" t="s">
        <v>77</v>
      </c>
      <c r="AY366" s="236" t="s">
        <v>124</v>
      </c>
    </row>
    <row r="367" s="13" customFormat="1">
      <c r="A367" s="13"/>
      <c r="B367" s="225"/>
      <c r="C367" s="226"/>
      <c r="D367" s="227" t="s">
        <v>133</v>
      </c>
      <c r="E367" s="228" t="s">
        <v>1</v>
      </c>
      <c r="F367" s="229" t="s">
        <v>592</v>
      </c>
      <c r="G367" s="226"/>
      <c r="H367" s="230">
        <v>12.199999999999999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133</v>
      </c>
      <c r="AU367" s="236" t="s">
        <v>83</v>
      </c>
      <c r="AV367" s="13" t="s">
        <v>83</v>
      </c>
      <c r="AW367" s="13" t="s">
        <v>33</v>
      </c>
      <c r="AX367" s="13" t="s">
        <v>77</v>
      </c>
      <c r="AY367" s="236" t="s">
        <v>124</v>
      </c>
    </row>
    <row r="368" s="2" customFormat="1" ht="21.75" customHeight="1">
      <c r="A368" s="37"/>
      <c r="B368" s="38"/>
      <c r="C368" s="211" t="s">
        <v>593</v>
      </c>
      <c r="D368" s="211" t="s">
        <v>127</v>
      </c>
      <c r="E368" s="212" t="s">
        <v>594</v>
      </c>
      <c r="F368" s="213" t="s">
        <v>595</v>
      </c>
      <c r="G368" s="214" t="s">
        <v>130</v>
      </c>
      <c r="H368" s="215">
        <v>238.30600000000001</v>
      </c>
      <c r="I368" s="216"/>
      <c r="J368" s="217">
        <f>ROUND(I368*H368,0)</f>
        <v>0</v>
      </c>
      <c r="K368" s="218"/>
      <c r="L368" s="43"/>
      <c r="M368" s="219" t="s">
        <v>1</v>
      </c>
      <c r="N368" s="220" t="s">
        <v>42</v>
      </c>
      <c r="O368" s="90"/>
      <c r="P368" s="221">
        <f>O368*H368</f>
        <v>0</v>
      </c>
      <c r="Q368" s="221">
        <v>0</v>
      </c>
      <c r="R368" s="221">
        <f>Q368*H368</f>
        <v>0</v>
      </c>
      <c r="S368" s="221">
        <v>0</v>
      </c>
      <c r="T368" s="222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3" t="s">
        <v>232</v>
      </c>
      <c r="AT368" s="223" t="s">
        <v>127</v>
      </c>
      <c r="AU368" s="223" t="s">
        <v>83</v>
      </c>
      <c r="AY368" s="16" t="s">
        <v>124</v>
      </c>
      <c r="BE368" s="224">
        <f>IF(N368="základní",J368,0)</f>
        <v>0</v>
      </c>
      <c r="BF368" s="224">
        <f>IF(N368="snížená",J368,0)</f>
        <v>0</v>
      </c>
      <c r="BG368" s="224">
        <f>IF(N368="zákl. přenesená",J368,0)</f>
        <v>0</v>
      </c>
      <c r="BH368" s="224">
        <f>IF(N368="sníž. přenesená",J368,0)</f>
        <v>0</v>
      </c>
      <c r="BI368" s="224">
        <f>IF(N368="nulová",J368,0)</f>
        <v>0</v>
      </c>
      <c r="BJ368" s="16" t="s">
        <v>8</v>
      </c>
      <c r="BK368" s="224">
        <f>ROUND(I368*H368,0)</f>
        <v>0</v>
      </c>
      <c r="BL368" s="16" t="s">
        <v>232</v>
      </c>
      <c r="BM368" s="223" t="s">
        <v>596</v>
      </c>
    </row>
    <row r="369" s="13" customFormat="1">
      <c r="A369" s="13"/>
      <c r="B369" s="225"/>
      <c r="C369" s="226"/>
      <c r="D369" s="227" t="s">
        <v>133</v>
      </c>
      <c r="E369" s="228" t="s">
        <v>1</v>
      </c>
      <c r="F369" s="229" t="s">
        <v>597</v>
      </c>
      <c r="G369" s="226"/>
      <c r="H369" s="230">
        <v>187.02000000000001</v>
      </c>
      <c r="I369" s="231"/>
      <c r="J369" s="226"/>
      <c r="K369" s="226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133</v>
      </c>
      <c r="AU369" s="236" t="s">
        <v>83</v>
      </c>
      <c r="AV369" s="13" t="s">
        <v>83</v>
      </c>
      <c r="AW369" s="13" t="s">
        <v>33</v>
      </c>
      <c r="AX369" s="13" t="s">
        <v>77</v>
      </c>
      <c r="AY369" s="236" t="s">
        <v>124</v>
      </c>
    </row>
    <row r="370" s="13" customFormat="1">
      <c r="A370" s="13"/>
      <c r="B370" s="225"/>
      <c r="C370" s="226"/>
      <c r="D370" s="227" t="s">
        <v>133</v>
      </c>
      <c r="E370" s="228" t="s">
        <v>1</v>
      </c>
      <c r="F370" s="229" t="s">
        <v>598</v>
      </c>
      <c r="G370" s="226"/>
      <c r="H370" s="230">
        <v>8.0820000000000007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133</v>
      </c>
      <c r="AU370" s="236" t="s">
        <v>83</v>
      </c>
      <c r="AV370" s="13" t="s">
        <v>83</v>
      </c>
      <c r="AW370" s="13" t="s">
        <v>33</v>
      </c>
      <c r="AX370" s="13" t="s">
        <v>77</v>
      </c>
      <c r="AY370" s="236" t="s">
        <v>124</v>
      </c>
    </row>
    <row r="371" s="13" customFormat="1">
      <c r="A371" s="13"/>
      <c r="B371" s="225"/>
      <c r="C371" s="226"/>
      <c r="D371" s="227" t="s">
        <v>133</v>
      </c>
      <c r="E371" s="228" t="s">
        <v>1</v>
      </c>
      <c r="F371" s="229" t="s">
        <v>599</v>
      </c>
      <c r="G371" s="226"/>
      <c r="H371" s="230">
        <v>43.204000000000001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133</v>
      </c>
      <c r="AU371" s="236" t="s">
        <v>83</v>
      </c>
      <c r="AV371" s="13" t="s">
        <v>83</v>
      </c>
      <c r="AW371" s="13" t="s">
        <v>33</v>
      </c>
      <c r="AX371" s="13" t="s">
        <v>77</v>
      </c>
      <c r="AY371" s="236" t="s">
        <v>124</v>
      </c>
    </row>
    <row r="372" s="2" customFormat="1" ht="16.5" customHeight="1">
      <c r="A372" s="37"/>
      <c r="B372" s="38"/>
      <c r="C372" s="247" t="s">
        <v>600</v>
      </c>
      <c r="D372" s="247" t="s">
        <v>380</v>
      </c>
      <c r="E372" s="248" t="s">
        <v>601</v>
      </c>
      <c r="F372" s="249" t="s">
        <v>602</v>
      </c>
      <c r="G372" s="250" t="s">
        <v>130</v>
      </c>
      <c r="H372" s="251">
        <v>337.31299999999999</v>
      </c>
      <c r="I372" s="252"/>
      <c r="J372" s="253">
        <f>ROUND(I372*H372,0)</f>
        <v>0</v>
      </c>
      <c r="K372" s="254"/>
      <c r="L372" s="255"/>
      <c r="M372" s="256" t="s">
        <v>1</v>
      </c>
      <c r="N372" s="257" t="s">
        <v>42</v>
      </c>
      <c r="O372" s="90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3" t="s">
        <v>314</v>
      </c>
      <c r="AT372" s="223" t="s">
        <v>380</v>
      </c>
      <c r="AU372" s="223" t="s">
        <v>83</v>
      </c>
      <c r="AY372" s="16" t="s">
        <v>124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6" t="s">
        <v>8</v>
      </c>
      <c r="BK372" s="224">
        <f>ROUND(I372*H372,0)</f>
        <v>0</v>
      </c>
      <c r="BL372" s="16" t="s">
        <v>232</v>
      </c>
      <c r="BM372" s="223" t="s">
        <v>603</v>
      </c>
    </row>
    <row r="373" s="13" customFormat="1">
      <c r="A373" s="13"/>
      <c r="B373" s="225"/>
      <c r="C373" s="226"/>
      <c r="D373" s="227" t="s">
        <v>133</v>
      </c>
      <c r="E373" s="228" t="s">
        <v>1</v>
      </c>
      <c r="F373" s="229" t="s">
        <v>604</v>
      </c>
      <c r="G373" s="226"/>
      <c r="H373" s="230">
        <v>337.31299999999999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133</v>
      </c>
      <c r="AU373" s="236" t="s">
        <v>83</v>
      </c>
      <c r="AV373" s="13" t="s">
        <v>83</v>
      </c>
      <c r="AW373" s="13" t="s">
        <v>33</v>
      </c>
      <c r="AX373" s="13" t="s">
        <v>77</v>
      </c>
      <c r="AY373" s="236" t="s">
        <v>124</v>
      </c>
    </row>
    <row r="374" s="2" customFormat="1" ht="33" customHeight="1">
      <c r="A374" s="37"/>
      <c r="B374" s="38"/>
      <c r="C374" s="211" t="s">
        <v>605</v>
      </c>
      <c r="D374" s="211" t="s">
        <v>127</v>
      </c>
      <c r="E374" s="212" t="s">
        <v>606</v>
      </c>
      <c r="F374" s="213" t="s">
        <v>607</v>
      </c>
      <c r="G374" s="214" t="s">
        <v>130</v>
      </c>
      <c r="H374" s="215">
        <v>211.96299999999999</v>
      </c>
      <c r="I374" s="216"/>
      <c r="J374" s="217">
        <f>ROUND(I374*H374,0)</f>
        <v>0</v>
      </c>
      <c r="K374" s="218"/>
      <c r="L374" s="43"/>
      <c r="M374" s="219" t="s">
        <v>1</v>
      </c>
      <c r="N374" s="220" t="s">
        <v>42</v>
      </c>
      <c r="O374" s="90"/>
      <c r="P374" s="221">
        <f>O374*H374</f>
        <v>0</v>
      </c>
      <c r="Q374" s="221">
        <v>0.00020000000000000001</v>
      </c>
      <c r="R374" s="221">
        <f>Q374*H374</f>
        <v>0.042392600000000003</v>
      </c>
      <c r="S374" s="221">
        <v>0</v>
      </c>
      <c r="T374" s="222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3" t="s">
        <v>232</v>
      </c>
      <c r="AT374" s="223" t="s">
        <v>127</v>
      </c>
      <c r="AU374" s="223" t="s">
        <v>83</v>
      </c>
      <c r="AY374" s="16" t="s">
        <v>124</v>
      </c>
      <c r="BE374" s="224">
        <f>IF(N374="základní",J374,0)</f>
        <v>0</v>
      </c>
      <c r="BF374" s="224">
        <f>IF(N374="snížená",J374,0)</f>
        <v>0</v>
      </c>
      <c r="BG374" s="224">
        <f>IF(N374="zákl. přenesená",J374,0)</f>
        <v>0</v>
      </c>
      <c r="BH374" s="224">
        <f>IF(N374="sníž. přenesená",J374,0)</f>
        <v>0</v>
      </c>
      <c r="BI374" s="224">
        <f>IF(N374="nulová",J374,0)</f>
        <v>0</v>
      </c>
      <c r="BJ374" s="16" t="s">
        <v>8</v>
      </c>
      <c r="BK374" s="224">
        <f>ROUND(I374*H374,0)</f>
        <v>0</v>
      </c>
      <c r="BL374" s="16" t="s">
        <v>232</v>
      </c>
      <c r="BM374" s="223" t="s">
        <v>608</v>
      </c>
    </row>
    <row r="375" s="14" customFormat="1">
      <c r="A375" s="14"/>
      <c r="B375" s="237"/>
      <c r="C375" s="238"/>
      <c r="D375" s="227" t="s">
        <v>133</v>
      </c>
      <c r="E375" s="239" t="s">
        <v>1</v>
      </c>
      <c r="F375" s="240" t="s">
        <v>609</v>
      </c>
      <c r="G375" s="238"/>
      <c r="H375" s="239" t="s">
        <v>1</v>
      </c>
      <c r="I375" s="241"/>
      <c r="J375" s="238"/>
      <c r="K375" s="238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133</v>
      </c>
      <c r="AU375" s="246" t="s">
        <v>83</v>
      </c>
      <c r="AV375" s="14" t="s">
        <v>8</v>
      </c>
      <c r="AW375" s="14" t="s">
        <v>33</v>
      </c>
      <c r="AX375" s="14" t="s">
        <v>77</v>
      </c>
      <c r="AY375" s="246" t="s">
        <v>124</v>
      </c>
    </row>
    <row r="376" s="13" customFormat="1">
      <c r="A376" s="13"/>
      <c r="B376" s="225"/>
      <c r="C376" s="226"/>
      <c r="D376" s="227" t="s">
        <v>133</v>
      </c>
      <c r="E376" s="228" t="s">
        <v>1</v>
      </c>
      <c r="F376" s="229" t="s">
        <v>610</v>
      </c>
      <c r="G376" s="226"/>
      <c r="H376" s="230">
        <v>20.846</v>
      </c>
      <c r="I376" s="231"/>
      <c r="J376" s="226"/>
      <c r="K376" s="226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133</v>
      </c>
      <c r="AU376" s="236" t="s">
        <v>83</v>
      </c>
      <c r="AV376" s="13" t="s">
        <v>83</v>
      </c>
      <c r="AW376" s="13" t="s">
        <v>33</v>
      </c>
      <c r="AX376" s="13" t="s">
        <v>77</v>
      </c>
      <c r="AY376" s="236" t="s">
        <v>124</v>
      </c>
    </row>
    <row r="377" s="13" customFormat="1">
      <c r="A377" s="13"/>
      <c r="B377" s="225"/>
      <c r="C377" s="226"/>
      <c r="D377" s="227" t="s">
        <v>133</v>
      </c>
      <c r="E377" s="228" t="s">
        <v>1</v>
      </c>
      <c r="F377" s="229" t="s">
        <v>611</v>
      </c>
      <c r="G377" s="226"/>
      <c r="H377" s="230">
        <v>8.2520000000000007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133</v>
      </c>
      <c r="AU377" s="236" t="s">
        <v>83</v>
      </c>
      <c r="AV377" s="13" t="s">
        <v>83</v>
      </c>
      <c r="AW377" s="13" t="s">
        <v>33</v>
      </c>
      <c r="AX377" s="13" t="s">
        <v>77</v>
      </c>
      <c r="AY377" s="236" t="s">
        <v>124</v>
      </c>
    </row>
    <row r="378" s="13" customFormat="1">
      <c r="A378" s="13"/>
      <c r="B378" s="225"/>
      <c r="C378" s="226"/>
      <c r="D378" s="227" t="s">
        <v>133</v>
      </c>
      <c r="E378" s="228" t="s">
        <v>1</v>
      </c>
      <c r="F378" s="229" t="s">
        <v>612</v>
      </c>
      <c r="G378" s="226"/>
      <c r="H378" s="230">
        <v>8.3960000000000008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133</v>
      </c>
      <c r="AU378" s="236" t="s">
        <v>83</v>
      </c>
      <c r="AV378" s="13" t="s">
        <v>83</v>
      </c>
      <c r="AW378" s="13" t="s">
        <v>33</v>
      </c>
      <c r="AX378" s="13" t="s">
        <v>77</v>
      </c>
      <c r="AY378" s="236" t="s">
        <v>124</v>
      </c>
    </row>
    <row r="379" s="13" customFormat="1">
      <c r="A379" s="13"/>
      <c r="B379" s="225"/>
      <c r="C379" s="226"/>
      <c r="D379" s="227" t="s">
        <v>133</v>
      </c>
      <c r="E379" s="228" t="s">
        <v>1</v>
      </c>
      <c r="F379" s="229" t="s">
        <v>613</v>
      </c>
      <c r="G379" s="226"/>
      <c r="H379" s="230">
        <v>29.498999999999999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133</v>
      </c>
      <c r="AU379" s="236" t="s">
        <v>83</v>
      </c>
      <c r="AV379" s="13" t="s">
        <v>83</v>
      </c>
      <c r="AW379" s="13" t="s">
        <v>33</v>
      </c>
      <c r="AX379" s="13" t="s">
        <v>77</v>
      </c>
      <c r="AY379" s="236" t="s">
        <v>124</v>
      </c>
    </row>
    <row r="380" s="13" customFormat="1">
      <c r="A380" s="13"/>
      <c r="B380" s="225"/>
      <c r="C380" s="226"/>
      <c r="D380" s="227" t="s">
        <v>133</v>
      </c>
      <c r="E380" s="228" t="s">
        <v>1</v>
      </c>
      <c r="F380" s="229" t="s">
        <v>614</v>
      </c>
      <c r="G380" s="226"/>
      <c r="H380" s="230">
        <v>4.2320000000000002</v>
      </c>
      <c r="I380" s="231"/>
      <c r="J380" s="226"/>
      <c r="K380" s="226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133</v>
      </c>
      <c r="AU380" s="236" t="s">
        <v>83</v>
      </c>
      <c r="AV380" s="13" t="s">
        <v>83</v>
      </c>
      <c r="AW380" s="13" t="s">
        <v>33</v>
      </c>
      <c r="AX380" s="13" t="s">
        <v>77</v>
      </c>
      <c r="AY380" s="236" t="s">
        <v>124</v>
      </c>
    </row>
    <row r="381" s="13" customFormat="1">
      <c r="A381" s="13"/>
      <c r="B381" s="225"/>
      <c r="C381" s="226"/>
      <c r="D381" s="227" t="s">
        <v>133</v>
      </c>
      <c r="E381" s="228" t="s">
        <v>1</v>
      </c>
      <c r="F381" s="229" t="s">
        <v>615</v>
      </c>
      <c r="G381" s="226"/>
      <c r="H381" s="230">
        <v>9.3149999999999995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133</v>
      </c>
      <c r="AU381" s="236" t="s">
        <v>83</v>
      </c>
      <c r="AV381" s="13" t="s">
        <v>83</v>
      </c>
      <c r="AW381" s="13" t="s">
        <v>33</v>
      </c>
      <c r="AX381" s="13" t="s">
        <v>77</v>
      </c>
      <c r="AY381" s="236" t="s">
        <v>124</v>
      </c>
    </row>
    <row r="382" s="13" customFormat="1">
      <c r="A382" s="13"/>
      <c r="B382" s="225"/>
      <c r="C382" s="226"/>
      <c r="D382" s="227" t="s">
        <v>133</v>
      </c>
      <c r="E382" s="228" t="s">
        <v>1</v>
      </c>
      <c r="F382" s="229" t="s">
        <v>616</v>
      </c>
      <c r="G382" s="226"/>
      <c r="H382" s="230">
        <v>6.5339999999999998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133</v>
      </c>
      <c r="AU382" s="236" t="s">
        <v>83</v>
      </c>
      <c r="AV382" s="13" t="s">
        <v>83</v>
      </c>
      <c r="AW382" s="13" t="s">
        <v>33</v>
      </c>
      <c r="AX382" s="13" t="s">
        <v>77</v>
      </c>
      <c r="AY382" s="236" t="s">
        <v>124</v>
      </c>
    </row>
    <row r="383" s="13" customFormat="1">
      <c r="A383" s="13"/>
      <c r="B383" s="225"/>
      <c r="C383" s="226"/>
      <c r="D383" s="227" t="s">
        <v>133</v>
      </c>
      <c r="E383" s="228" t="s">
        <v>1</v>
      </c>
      <c r="F383" s="229" t="s">
        <v>617</v>
      </c>
      <c r="G383" s="226"/>
      <c r="H383" s="230">
        <v>6.9500000000000002</v>
      </c>
      <c r="I383" s="231"/>
      <c r="J383" s="226"/>
      <c r="K383" s="226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133</v>
      </c>
      <c r="AU383" s="236" t="s">
        <v>83</v>
      </c>
      <c r="AV383" s="13" t="s">
        <v>83</v>
      </c>
      <c r="AW383" s="13" t="s">
        <v>33</v>
      </c>
      <c r="AX383" s="13" t="s">
        <v>77</v>
      </c>
      <c r="AY383" s="236" t="s">
        <v>124</v>
      </c>
    </row>
    <row r="384" s="13" customFormat="1">
      <c r="A384" s="13"/>
      <c r="B384" s="225"/>
      <c r="C384" s="226"/>
      <c r="D384" s="227" t="s">
        <v>133</v>
      </c>
      <c r="E384" s="228" t="s">
        <v>1</v>
      </c>
      <c r="F384" s="229" t="s">
        <v>618</v>
      </c>
      <c r="G384" s="226"/>
      <c r="H384" s="230">
        <v>29.498999999999999</v>
      </c>
      <c r="I384" s="231"/>
      <c r="J384" s="226"/>
      <c r="K384" s="226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133</v>
      </c>
      <c r="AU384" s="236" t="s">
        <v>83</v>
      </c>
      <c r="AV384" s="13" t="s">
        <v>83</v>
      </c>
      <c r="AW384" s="13" t="s">
        <v>33</v>
      </c>
      <c r="AX384" s="13" t="s">
        <v>77</v>
      </c>
      <c r="AY384" s="236" t="s">
        <v>124</v>
      </c>
    </row>
    <row r="385" s="13" customFormat="1">
      <c r="A385" s="13"/>
      <c r="B385" s="225"/>
      <c r="C385" s="226"/>
      <c r="D385" s="227" t="s">
        <v>133</v>
      </c>
      <c r="E385" s="228" t="s">
        <v>1</v>
      </c>
      <c r="F385" s="229" t="s">
        <v>619</v>
      </c>
      <c r="G385" s="226"/>
      <c r="H385" s="230">
        <v>4.4720000000000004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133</v>
      </c>
      <c r="AU385" s="236" t="s">
        <v>83</v>
      </c>
      <c r="AV385" s="13" t="s">
        <v>83</v>
      </c>
      <c r="AW385" s="13" t="s">
        <v>33</v>
      </c>
      <c r="AX385" s="13" t="s">
        <v>77</v>
      </c>
      <c r="AY385" s="236" t="s">
        <v>124</v>
      </c>
    </row>
    <row r="386" s="13" customFormat="1">
      <c r="A386" s="13"/>
      <c r="B386" s="225"/>
      <c r="C386" s="226"/>
      <c r="D386" s="227" t="s">
        <v>133</v>
      </c>
      <c r="E386" s="228" t="s">
        <v>1</v>
      </c>
      <c r="F386" s="229" t="s">
        <v>620</v>
      </c>
      <c r="G386" s="226"/>
      <c r="H386" s="230">
        <v>10.755000000000001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133</v>
      </c>
      <c r="AU386" s="236" t="s">
        <v>83</v>
      </c>
      <c r="AV386" s="13" t="s">
        <v>83</v>
      </c>
      <c r="AW386" s="13" t="s">
        <v>33</v>
      </c>
      <c r="AX386" s="13" t="s">
        <v>77</v>
      </c>
      <c r="AY386" s="236" t="s">
        <v>124</v>
      </c>
    </row>
    <row r="387" s="13" customFormat="1">
      <c r="A387" s="13"/>
      <c r="B387" s="225"/>
      <c r="C387" s="226"/>
      <c r="D387" s="227" t="s">
        <v>133</v>
      </c>
      <c r="E387" s="228" t="s">
        <v>1</v>
      </c>
      <c r="F387" s="229" t="s">
        <v>621</v>
      </c>
      <c r="G387" s="226"/>
      <c r="H387" s="230">
        <v>7.0140000000000002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133</v>
      </c>
      <c r="AU387" s="236" t="s">
        <v>83</v>
      </c>
      <c r="AV387" s="13" t="s">
        <v>83</v>
      </c>
      <c r="AW387" s="13" t="s">
        <v>33</v>
      </c>
      <c r="AX387" s="13" t="s">
        <v>77</v>
      </c>
      <c r="AY387" s="236" t="s">
        <v>124</v>
      </c>
    </row>
    <row r="388" s="13" customFormat="1">
      <c r="A388" s="13"/>
      <c r="B388" s="225"/>
      <c r="C388" s="226"/>
      <c r="D388" s="227" t="s">
        <v>133</v>
      </c>
      <c r="E388" s="228" t="s">
        <v>1</v>
      </c>
      <c r="F388" s="229" t="s">
        <v>622</v>
      </c>
      <c r="G388" s="226"/>
      <c r="H388" s="230">
        <v>7.1900000000000004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133</v>
      </c>
      <c r="AU388" s="236" t="s">
        <v>83</v>
      </c>
      <c r="AV388" s="13" t="s">
        <v>83</v>
      </c>
      <c r="AW388" s="13" t="s">
        <v>33</v>
      </c>
      <c r="AX388" s="13" t="s">
        <v>77</v>
      </c>
      <c r="AY388" s="236" t="s">
        <v>124</v>
      </c>
    </row>
    <row r="389" s="13" customFormat="1">
      <c r="A389" s="13"/>
      <c r="B389" s="225"/>
      <c r="C389" s="226"/>
      <c r="D389" s="227" t="s">
        <v>133</v>
      </c>
      <c r="E389" s="228" t="s">
        <v>1</v>
      </c>
      <c r="F389" s="229" t="s">
        <v>623</v>
      </c>
      <c r="G389" s="226"/>
      <c r="H389" s="230">
        <v>12.810000000000001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133</v>
      </c>
      <c r="AU389" s="236" t="s">
        <v>83</v>
      </c>
      <c r="AV389" s="13" t="s">
        <v>83</v>
      </c>
      <c r="AW389" s="13" t="s">
        <v>33</v>
      </c>
      <c r="AX389" s="13" t="s">
        <v>77</v>
      </c>
      <c r="AY389" s="236" t="s">
        <v>124</v>
      </c>
    </row>
    <row r="390" s="13" customFormat="1">
      <c r="A390" s="13"/>
      <c r="B390" s="225"/>
      <c r="C390" s="226"/>
      <c r="D390" s="227" t="s">
        <v>133</v>
      </c>
      <c r="E390" s="228" t="s">
        <v>1</v>
      </c>
      <c r="F390" s="229" t="s">
        <v>624</v>
      </c>
      <c r="G390" s="226"/>
      <c r="H390" s="230">
        <v>43.332000000000001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133</v>
      </c>
      <c r="AU390" s="236" t="s">
        <v>83</v>
      </c>
      <c r="AV390" s="13" t="s">
        <v>83</v>
      </c>
      <c r="AW390" s="13" t="s">
        <v>33</v>
      </c>
      <c r="AX390" s="13" t="s">
        <v>77</v>
      </c>
      <c r="AY390" s="236" t="s">
        <v>124</v>
      </c>
    </row>
    <row r="391" s="13" customFormat="1">
      <c r="A391" s="13"/>
      <c r="B391" s="225"/>
      <c r="C391" s="226"/>
      <c r="D391" s="227" t="s">
        <v>133</v>
      </c>
      <c r="E391" s="228" t="s">
        <v>1</v>
      </c>
      <c r="F391" s="229" t="s">
        <v>625</v>
      </c>
      <c r="G391" s="226"/>
      <c r="H391" s="230">
        <v>2.867</v>
      </c>
      <c r="I391" s="231"/>
      <c r="J391" s="226"/>
      <c r="K391" s="226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133</v>
      </c>
      <c r="AU391" s="236" t="s">
        <v>83</v>
      </c>
      <c r="AV391" s="13" t="s">
        <v>83</v>
      </c>
      <c r="AW391" s="13" t="s">
        <v>33</v>
      </c>
      <c r="AX391" s="13" t="s">
        <v>77</v>
      </c>
      <c r="AY391" s="236" t="s">
        <v>124</v>
      </c>
    </row>
    <row r="392" s="2" customFormat="1" ht="21.75" customHeight="1">
      <c r="A392" s="37"/>
      <c r="B392" s="38"/>
      <c r="C392" s="211" t="s">
        <v>626</v>
      </c>
      <c r="D392" s="211" t="s">
        <v>127</v>
      </c>
      <c r="E392" s="212" t="s">
        <v>627</v>
      </c>
      <c r="F392" s="213" t="s">
        <v>628</v>
      </c>
      <c r="G392" s="214" t="s">
        <v>130</v>
      </c>
      <c r="H392" s="215">
        <v>211.96299999999999</v>
      </c>
      <c r="I392" s="216"/>
      <c r="J392" s="217">
        <f>ROUND(I392*H392,0)</f>
        <v>0</v>
      </c>
      <c r="K392" s="218"/>
      <c r="L392" s="43"/>
      <c r="M392" s="219" t="s">
        <v>1</v>
      </c>
      <c r="N392" s="220" t="s">
        <v>42</v>
      </c>
      <c r="O392" s="90"/>
      <c r="P392" s="221">
        <f>O392*H392</f>
        <v>0</v>
      </c>
      <c r="Q392" s="221">
        <v>0.00029</v>
      </c>
      <c r="R392" s="221">
        <f>Q392*H392</f>
        <v>0.061469269999999999</v>
      </c>
      <c r="S392" s="221">
        <v>0</v>
      </c>
      <c r="T392" s="222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3" t="s">
        <v>232</v>
      </c>
      <c r="AT392" s="223" t="s">
        <v>127</v>
      </c>
      <c r="AU392" s="223" t="s">
        <v>83</v>
      </c>
      <c r="AY392" s="16" t="s">
        <v>124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6" t="s">
        <v>8</v>
      </c>
      <c r="BK392" s="224">
        <f>ROUND(I392*H392,0)</f>
        <v>0</v>
      </c>
      <c r="BL392" s="16" t="s">
        <v>232</v>
      </c>
      <c r="BM392" s="223" t="s">
        <v>629</v>
      </c>
    </row>
    <row r="393" s="12" customFormat="1" ht="25.92" customHeight="1">
      <c r="A393" s="12"/>
      <c r="B393" s="195"/>
      <c r="C393" s="196"/>
      <c r="D393" s="197" t="s">
        <v>76</v>
      </c>
      <c r="E393" s="198" t="s">
        <v>630</v>
      </c>
      <c r="F393" s="198" t="s">
        <v>631</v>
      </c>
      <c r="G393" s="196"/>
      <c r="H393" s="196"/>
      <c r="I393" s="199"/>
      <c r="J393" s="200">
        <f>BK393</f>
        <v>0</v>
      </c>
      <c r="K393" s="196"/>
      <c r="L393" s="201"/>
      <c r="M393" s="202"/>
      <c r="N393" s="203"/>
      <c r="O393" s="203"/>
      <c r="P393" s="204">
        <f>P394+P396</f>
        <v>0</v>
      </c>
      <c r="Q393" s="203"/>
      <c r="R393" s="204">
        <f>R394+R396</f>
        <v>0</v>
      </c>
      <c r="S393" s="203"/>
      <c r="T393" s="205">
        <f>T394+T396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6" t="s">
        <v>154</v>
      </c>
      <c r="AT393" s="207" t="s">
        <v>76</v>
      </c>
      <c r="AU393" s="207" t="s">
        <v>77</v>
      </c>
      <c r="AY393" s="206" t="s">
        <v>124</v>
      </c>
      <c r="BK393" s="208">
        <f>BK394+BK396</f>
        <v>0</v>
      </c>
    </row>
    <row r="394" s="12" customFormat="1" ht="22.8" customHeight="1">
      <c r="A394" s="12"/>
      <c r="B394" s="195"/>
      <c r="C394" s="196"/>
      <c r="D394" s="197" t="s">
        <v>76</v>
      </c>
      <c r="E394" s="209" t="s">
        <v>632</v>
      </c>
      <c r="F394" s="209" t="s">
        <v>633</v>
      </c>
      <c r="G394" s="196"/>
      <c r="H394" s="196"/>
      <c r="I394" s="199"/>
      <c r="J394" s="210">
        <f>BK394</f>
        <v>0</v>
      </c>
      <c r="K394" s="196"/>
      <c r="L394" s="201"/>
      <c r="M394" s="202"/>
      <c r="N394" s="203"/>
      <c r="O394" s="203"/>
      <c r="P394" s="204">
        <f>P395</f>
        <v>0</v>
      </c>
      <c r="Q394" s="203"/>
      <c r="R394" s="204">
        <f>R395</f>
        <v>0</v>
      </c>
      <c r="S394" s="203"/>
      <c r="T394" s="205">
        <f>T395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6" t="s">
        <v>154</v>
      </c>
      <c r="AT394" s="207" t="s">
        <v>76</v>
      </c>
      <c r="AU394" s="207" t="s">
        <v>8</v>
      </c>
      <c r="AY394" s="206" t="s">
        <v>124</v>
      </c>
      <c r="BK394" s="208">
        <f>BK395</f>
        <v>0</v>
      </c>
    </row>
    <row r="395" s="2" customFormat="1" ht="16.5" customHeight="1">
      <c r="A395" s="37"/>
      <c r="B395" s="38"/>
      <c r="C395" s="211" t="s">
        <v>634</v>
      </c>
      <c r="D395" s="211" t="s">
        <v>127</v>
      </c>
      <c r="E395" s="212" t="s">
        <v>635</v>
      </c>
      <c r="F395" s="213" t="s">
        <v>633</v>
      </c>
      <c r="G395" s="214" t="s">
        <v>636</v>
      </c>
      <c r="H395" s="258"/>
      <c r="I395" s="216"/>
      <c r="J395" s="217">
        <f>ROUND(I395*H395,0)</f>
        <v>0</v>
      </c>
      <c r="K395" s="218"/>
      <c r="L395" s="43"/>
      <c r="M395" s="219" t="s">
        <v>1</v>
      </c>
      <c r="N395" s="220" t="s">
        <v>42</v>
      </c>
      <c r="O395" s="90"/>
      <c r="P395" s="221">
        <f>O395*H395</f>
        <v>0</v>
      </c>
      <c r="Q395" s="221">
        <v>0</v>
      </c>
      <c r="R395" s="221">
        <f>Q395*H395</f>
        <v>0</v>
      </c>
      <c r="S395" s="221">
        <v>0</v>
      </c>
      <c r="T395" s="222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3" t="s">
        <v>637</v>
      </c>
      <c r="AT395" s="223" t="s">
        <v>127</v>
      </c>
      <c r="AU395" s="223" t="s">
        <v>83</v>
      </c>
      <c r="AY395" s="16" t="s">
        <v>124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6" t="s">
        <v>8</v>
      </c>
      <c r="BK395" s="224">
        <f>ROUND(I395*H395,0)</f>
        <v>0</v>
      </c>
      <c r="BL395" s="16" t="s">
        <v>637</v>
      </c>
      <c r="BM395" s="223" t="s">
        <v>638</v>
      </c>
    </row>
    <row r="396" s="12" customFormat="1" ht="22.8" customHeight="1">
      <c r="A396" s="12"/>
      <c r="B396" s="195"/>
      <c r="C396" s="196"/>
      <c r="D396" s="197" t="s">
        <v>76</v>
      </c>
      <c r="E396" s="209" t="s">
        <v>639</v>
      </c>
      <c r="F396" s="209" t="s">
        <v>640</v>
      </c>
      <c r="G396" s="196"/>
      <c r="H396" s="196"/>
      <c r="I396" s="199"/>
      <c r="J396" s="210">
        <f>BK396</f>
        <v>0</v>
      </c>
      <c r="K396" s="196"/>
      <c r="L396" s="201"/>
      <c r="M396" s="202"/>
      <c r="N396" s="203"/>
      <c r="O396" s="203"/>
      <c r="P396" s="204">
        <f>P397</f>
        <v>0</v>
      </c>
      <c r="Q396" s="203"/>
      <c r="R396" s="204">
        <f>R397</f>
        <v>0</v>
      </c>
      <c r="S396" s="203"/>
      <c r="T396" s="205">
        <f>T397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6" t="s">
        <v>154</v>
      </c>
      <c r="AT396" s="207" t="s">
        <v>76</v>
      </c>
      <c r="AU396" s="207" t="s">
        <v>8</v>
      </c>
      <c r="AY396" s="206" t="s">
        <v>124</v>
      </c>
      <c r="BK396" s="208">
        <f>BK397</f>
        <v>0</v>
      </c>
    </row>
    <row r="397" s="2" customFormat="1" ht="16.5" customHeight="1">
      <c r="A397" s="37"/>
      <c r="B397" s="38"/>
      <c r="C397" s="211" t="s">
        <v>641</v>
      </c>
      <c r="D397" s="211" t="s">
        <v>127</v>
      </c>
      <c r="E397" s="212" t="s">
        <v>642</v>
      </c>
      <c r="F397" s="213" t="s">
        <v>640</v>
      </c>
      <c r="G397" s="214" t="s">
        <v>636</v>
      </c>
      <c r="H397" s="258"/>
      <c r="I397" s="216"/>
      <c r="J397" s="217">
        <f>ROUND(I397*H397,0)</f>
        <v>0</v>
      </c>
      <c r="K397" s="218"/>
      <c r="L397" s="43"/>
      <c r="M397" s="259" t="s">
        <v>1</v>
      </c>
      <c r="N397" s="260" t="s">
        <v>42</v>
      </c>
      <c r="O397" s="261"/>
      <c r="P397" s="262">
        <f>O397*H397</f>
        <v>0</v>
      </c>
      <c r="Q397" s="262">
        <v>0</v>
      </c>
      <c r="R397" s="262">
        <f>Q397*H397</f>
        <v>0</v>
      </c>
      <c r="S397" s="262">
        <v>0</v>
      </c>
      <c r="T397" s="26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3" t="s">
        <v>637</v>
      </c>
      <c r="AT397" s="223" t="s">
        <v>127</v>
      </c>
      <c r="AU397" s="223" t="s">
        <v>83</v>
      </c>
      <c r="AY397" s="16" t="s">
        <v>124</v>
      </c>
      <c r="BE397" s="224">
        <f>IF(N397="základní",J397,0)</f>
        <v>0</v>
      </c>
      <c r="BF397" s="224">
        <f>IF(N397="snížená",J397,0)</f>
        <v>0</v>
      </c>
      <c r="BG397" s="224">
        <f>IF(N397="zákl. přenesená",J397,0)</f>
        <v>0</v>
      </c>
      <c r="BH397" s="224">
        <f>IF(N397="sníž. přenesená",J397,0)</f>
        <v>0</v>
      </c>
      <c r="BI397" s="224">
        <f>IF(N397="nulová",J397,0)</f>
        <v>0</v>
      </c>
      <c r="BJ397" s="16" t="s">
        <v>8</v>
      </c>
      <c r="BK397" s="224">
        <f>ROUND(I397*H397,0)</f>
        <v>0</v>
      </c>
      <c r="BL397" s="16" t="s">
        <v>637</v>
      </c>
      <c r="BM397" s="223" t="s">
        <v>643</v>
      </c>
    </row>
    <row r="398" s="2" customFormat="1" ht="6.96" customHeight="1">
      <c r="A398" s="37"/>
      <c r="B398" s="65"/>
      <c r="C398" s="66"/>
      <c r="D398" s="66"/>
      <c r="E398" s="66"/>
      <c r="F398" s="66"/>
      <c r="G398" s="66"/>
      <c r="H398" s="66"/>
      <c r="I398" s="66"/>
      <c r="J398" s="66"/>
      <c r="K398" s="66"/>
      <c r="L398" s="43"/>
      <c r="M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</row>
  </sheetData>
  <sheetProtection sheet="1" autoFilter="0" formatColumns="0" formatRows="0" objects="1" scenarios="1" spinCount="100000" saltValue="HDjxDraZrtzeqENZa6+PS9TgXLs5D+m0THc3Q5xPzY/IqSuLlRJD57C1UosFGeQnsCjRz0F7YjUBK+oTW7En+w==" hashValue="JRc1xN+wfQ5UlEjjw+w5D/GaPsTll5Vz8yG8tJ9aAt8NSF1pN3ZTRR81rZcBHeQS8sNGsFSWGAbY8zDagtMTrQ==" algorithmName="SHA-512" password="F695"/>
  <autoFilter ref="C130:K397"/>
  <mergeCells count="6">
    <mergeCell ref="E7:H7"/>
    <mergeCell ref="E16:H16"/>
    <mergeCell ref="E25:H25"/>
    <mergeCell ref="E85:H85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PCROZPOCTY\pavelhrba</dc:creator>
  <cp:lastModifiedBy>PCROZPOCTY\pavelhrba</cp:lastModifiedBy>
  <dcterms:created xsi:type="dcterms:W3CDTF">2021-04-07T17:02:13Z</dcterms:created>
  <dcterms:modified xsi:type="dcterms:W3CDTF">2021-04-07T17:02:25Z</dcterms:modified>
</cp:coreProperties>
</file>